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pvpb\Desktop\"/>
    </mc:Choice>
  </mc:AlternateContent>
  <xr:revisionPtr revIDLastSave="0" documentId="8_{E467FD47-1227-4161-8A9F-F8C1D24A867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sebni izvještaji" sheetId="15" r:id="rId1"/>
    <sheet name="Obrazloženje" sheetId="14" r:id="rId2"/>
    <sheet name="naslovna" sheetId="13" r:id="rId3"/>
    <sheet name="SAŽETAK" sheetId="1" r:id="rId4"/>
    <sheet name=" Račun prihoda i rashoda" sheetId="3" r:id="rId5"/>
    <sheet name="Rashodi i prihodi prema izvoru" sheetId="8" r:id="rId6"/>
    <sheet name="Rashodi prema funkcijskoj k " sheetId="11" r:id="rId7"/>
    <sheet name="Račun financiranja " sheetId="9" r:id="rId8"/>
    <sheet name="Račun fin prema izvorima f" sheetId="10" r:id="rId9"/>
    <sheet name="Programska klasifikacija" sheetId="7" r:id="rId10"/>
    <sheet name="instrukcije" sheetId="16" r:id="rId11"/>
  </sheets>
  <definedNames>
    <definedName name="page55" localSheetId="2">naslovna!#REF!</definedName>
    <definedName name="page55" localSheetId="1">Obrazloženje!#REF!</definedName>
    <definedName name="page55" localSheetId="0">'Posebni izvještaji'!#REF!</definedName>
    <definedName name="page56" localSheetId="2">naslovna!#REF!</definedName>
    <definedName name="page56" localSheetId="1">Obrazloženje!#REF!</definedName>
    <definedName name="page56" localSheetId="0">'Posebni izvještaji'!#REF!</definedName>
    <definedName name="page57" localSheetId="2">naslovna!#REF!</definedName>
    <definedName name="page57" localSheetId="1">Obrazloženje!#REF!</definedName>
    <definedName name="page57" localSheetId="0">'Posebni izvještaji'!#REF!</definedName>
    <definedName name="page58" localSheetId="2">naslovna!#REF!</definedName>
    <definedName name="page58" localSheetId="1">Obrazloženje!#REF!</definedName>
    <definedName name="page58" localSheetId="0">'Posebni izvještaji'!#REF!</definedName>
    <definedName name="page59" localSheetId="2">naslovna!#REF!</definedName>
    <definedName name="page59" localSheetId="1">Obrazloženje!#REF!</definedName>
    <definedName name="page59" localSheetId="0">'Posebni izvještaji'!#REF!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8" i="3" l="1"/>
  <c r="J108" i="3"/>
  <c r="I109" i="3"/>
  <c r="J109" i="3"/>
  <c r="I110" i="3"/>
  <c r="J110" i="3"/>
  <c r="H109" i="3"/>
  <c r="H110" i="3"/>
  <c r="H10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H100" i="3"/>
  <c r="H101" i="3"/>
  <c r="H102" i="3"/>
  <c r="H103" i="3"/>
  <c r="H104" i="3"/>
  <c r="H105" i="3"/>
  <c r="H99" i="3"/>
  <c r="I97" i="3"/>
  <c r="J97" i="3"/>
  <c r="H97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H88" i="3"/>
  <c r="H89" i="3"/>
  <c r="H90" i="3"/>
  <c r="H91" i="3"/>
  <c r="H92" i="3"/>
  <c r="H93" i="3"/>
  <c r="H94" i="3"/>
  <c r="H95" i="3"/>
  <c r="H87" i="3"/>
  <c r="I80" i="3"/>
  <c r="J80" i="3"/>
  <c r="I81" i="3"/>
  <c r="J81" i="3"/>
  <c r="I82" i="3"/>
  <c r="J82" i="3"/>
  <c r="I83" i="3"/>
  <c r="J83" i="3"/>
  <c r="I84" i="3"/>
  <c r="J84" i="3"/>
  <c r="I85" i="3"/>
  <c r="J85" i="3"/>
  <c r="H81" i="3"/>
  <c r="H82" i="3"/>
  <c r="H83" i="3"/>
  <c r="H84" i="3"/>
  <c r="H85" i="3"/>
  <c r="H80" i="3"/>
  <c r="I76" i="3"/>
  <c r="J76" i="3"/>
  <c r="H76" i="3"/>
  <c r="I77" i="3"/>
  <c r="J77" i="3"/>
  <c r="I78" i="3"/>
  <c r="J78" i="3"/>
  <c r="H77" i="3"/>
  <c r="H78" i="3"/>
  <c r="I72" i="3"/>
  <c r="J72" i="3"/>
  <c r="H72" i="3"/>
  <c r="C7" i="8"/>
  <c r="D20" i="10"/>
  <c r="E20" i="10"/>
  <c r="F20" i="10"/>
  <c r="C20" i="10"/>
  <c r="D7" i="10"/>
  <c r="E7" i="10"/>
  <c r="F7" i="10"/>
  <c r="C7" i="10"/>
  <c r="I255" i="7" l="1"/>
  <c r="I254" i="7"/>
  <c r="I253" i="7"/>
  <c r="H252" i="7"/>
  <c r="H251" i="7" s="1"/>
  <c r="G252" i="7"/>
  <c r="F252" i="7"/>
  <c r="G251" i="7"/>
  <c r="F251" i="7"/>
  <c r="I250" i="7"/>
  <c r="I249" i="7"/>
  <c r="I248" i="7"/>
  <c r="I247" i="7"/>
  <c r="I246" i="7"/>
  <c r="I245" i="7"/>
  <c r="I244" i="7"/>
  <c r="H243" i="7"/>
  <c r="G243" i="7"/>
  <c r="F243" i="7"/>
  <c r="I242" i="7"/>
  <c r="H241" i="7"/>
  <c r="G241" i="7"/>
  <c r="F241" i="7"/>
  <c r="I240" i="7"/>
  <c r="I239" i="7"/>
  <c r="I238" i="7"/>
  <c r="I237" i="7"/>
  <c r="I236" i="7"/>
  <c r="I235" i="7"/>
  <c r="I234" i="7"/>
  <c r="I233" i="7"/>
  <c r="I232" i="7"/>
  <c r="H231" i="7"/>
  <c r="G231" i="7"/>
  <c r="F231" i="7"/>
  <c r="I230" i="7"/>
  <c r="I229" i="7"/>
  <c r="I228" i="7"/>
  <c r="I227" i="7"/>
  <c r="I226" i="7"/>
  <c r="I225" i="7"/>
  <c r="H224" i="7"/>
  <c r="G224" i="7"/>
  <c r="G218" i="7" s="1"/>
  <c r="F224" i="7"/>
  <c r="I223" i="7"/>
  <c r="I222" i="7"/>
  <c r="I221" i="7"/>
  <c r="I220" i="7"/>
  <c r="H219" i="7"/>
  <c r="J75" i="3" s="1"/>
  <c r="G219" i="7"/>
  <c r="I75" i="3" s="1"/>
  <c r="F219" i="7"/>
  <c r="H75" i="3" s="1"/>
  <c r="H218" i="7"/>
  <c r="I217" i="7"/>
  <c r="I216" i="7"/>
  <c r="H215" i="7"/>
  <c r="J71" i="3" s="1"/>
  <c r="G215" i="7"/>
  <c r="I71" i="3" s="1"/>
  <c r="F215" i="7"/>
  <c r="H71" i="3" s="1"/>
  <c r="H70" i="3" s="1"/>
  <c r="I214" i="7"/>
  <c r="H213" i="7"/>
  <c r="J69" i="3" s="1"/>
  <c r="G213" i="7"/>
  <c r="I69" i="3" s="1"/>
  <c r="F213" i="7"/>
  <c r="H69" i="3" s="1"/>
  <c r="H68" i="3" s="1"/>
  <c r="I212" i="7"/>
  <c r="H211" i="7"/>
  <c r="J67" i="3" s="1"/>
  <c r="G211" i="7"/>
  <c r="I67" i="3" s="1"/>
  <c r="F211" i="7"/>
  <c r="H67" i="3" s="1"/>
  <c r="H210" i="7"/>
  <c r="G210" i="7"/>
  <c r="I207" i="7"/>
  <c r="I206" i="7"/>
  <c r="I205" i="7"/>
  <c r="H204" i="7"/>
  <c r="G204" i="7"/>
  <c r="G203" i="7" s="1"/>
  <c r="F204" i="7"/>
  <c r="F203" i="7" s="1"/>
  <c r="H203" i="7"/>
  <c r="I202" i="7"/>
  <c r="I201" i="7"/>
  <c r="I200" i="7"/>
  <c r="I199" i="7"/>
  <c r="I198" i="7"/>
  <c r="I197" i="7"/>
  <c r="I196" i="7"/>
  <c r="H195" i="7"/>
  <c r="G195" i="7"/>
  <c r="F195" i="7"/>
  <c r="I194" i="7"/>
  <c r="H193" i="7"/>
  <c r="G193" i="7"/>
  <c r="F193" i="7"/>
  <c r="I192" i="7"/>
  <c r="I191" i="7"/>
  <c r="I190" i="7"/>
  <c r="I189" i="7"/>
  <c r="I188" i="7"/>
  <c r="I187" i="7"/>
  <c r="I186" i="7"/>
  <c r="I185" i="7"/>
  <c r="I184" i="7"/>
  <c r="H183" i="7"/>
  <c r="G183" i="7"/>
  <c r="F183" i="7"/>
  <c r="I182" i="7"/>
  <c r="I181" i="7"/>
  <c r="I180" i="7"/>
  <c r="I179" i="7"/>
  <c r="I178" i="7"/>
  <c r="I177" i="7"/>
  <c r="H176" i="7"/>
  <c r="G176" i="7"/>
  <c r="F176" i="7"/>
  <c r="I175" i="7"/>
  <c r="I174" i="7"/>
  <c r="I173" i="7"/>
  <c r="I172" i="7"/>
  <c r="H171" i="7"/>
  <c r="H170" i="7" s="1"/>
  <c r="G171" i="7"/>
  <c r="G170" i="7" s="1"/>
  <c r="F171" i="7"/>
  <c r="F170" i="7"/>
  <c r="I169" i="7"/>
  <c r="I168" i="7"/>
  <c r="H167" i="7"/>
  <c r="G167" i="7"/>
  <c r="F167" i="7"/>
  <c r="I166" i="7"/>
  <c r="H165" i="7"/>
  <c r="G165" i="7"/>
  <c r="F165" i="7"/>
  <c r="I164" i="7"/>
  <c r="H163" i="7"/>
  <c r="H162" i="7" s="1"/>
  <c r="G163" i="7"/>
  <c r="G162" i="7" s="1"/>
  <c r="F163" i="7"/>
  <c r="F162" i="7"/>
  <c r="I159" i="7"/>
  <c r="I158" i="7"/>
  <c r="I157" i="7"/>
  <c r="H156" i="7"/>
  <c r="H155" i="7" s="1"/>
  <c r="G156" i="7"/>
  <c r="F156" i="7"/>
  <c r="G155" i="7"/>
  <c r="F155" i="7"/>
  <c r="I154" i="7"/>
  <c r="I153" i="7"/>
  <c r="I152" i="7"/>
  <c r="I151" i="7"/>
  <c r="I150" i="7"/>
  <c r="I149" i="7"/>
  <c r="I148" i="7"/>
  <c r="H147" i="7"/>
  <c r="G147" i="7"/>
  <c r="F147" i="7"/>
  <c r="I146" i="7"/>
  <c r="H145" i="7"/>
  <c r="G145" i="7"/>
  <c r="F145" i="7"/>
  <c r="I144" i="7"/>
  <c r="I143" i="7"/>
  <c r="I142" i="7"/>
  <c r="I141" i="7"/>
  <c r="I140" i="7"/>
  <c r="I139" i="7"/>
  <c r="I138" i="7"/>
  <c r="I137" i="7"/>
  <c r="I136" i="7"/>
  <c r="H135" i="7"/>
  <c r="G135" i="7"/>
  <c r="F135" i="7"/>
  <c r="I134" i="7"/>
  <c r="I133" i="7"/>
  <c r="I132" i="7"/>
  <c r="I131" i="7"/>
  <c r="I130" i="7"/>
  <c r="I129" i="7"/>
  <c r="H128" i="7"/>
  <c r="G128" i="7"/>
  <c r="G122" i="7" s="1"/>
  <c r="F128" i="7"/>
  <c r="I127" i="7"/>
  <c r="I126" i="7"/>
  <c r="I125" i="7"/>
  <c r="I124" i="7"/>
  <c r="H123" i="7"/>
  <c r="G123" i="7"/>
  <c r="F123" i="7"/>
  <c r="F122" i="7" s="1"/>
  <c r="H122" i="7"/>
  <c r="I121" i="7"/>
  <c r="I120" i="7"/>
  <c r="H119" i="7"/>
  <c r="G119" i="7"/>
  <c r="F119" i="7"/>
  <c r="I118" i="7"/>
  <c r="H117" i="7"/>
  <c r="G117" i="7"/>
  <c r="F117" i="7"/>
  <c r="I116" i="7"/>
  <c r="H115" i="7"/>
  <c r="H114" i="7" s="1"/>
  <c r="G115" i="7"/>
  <c r="G114" i="7" s="1"/>
  <c r="F115" i="7"/>
  <c r="F114" i="7" s="1"/>
  <c r="I111" i="7"/>
  <c r="I110" i="7"/>
  <c r="I109" i="7"/>
  <c r="H108" i="7"/>
  <c r="H107" i="7" s="1"/>
  <c r="G108" i="7"/>
  <c r="G107" i="7" s="1"/>
  <c r="F108" i="7"/>
  <c r="F107" i="7"/>
  <c r="I106" i="7"/>
  <c r="I105" i="7"/>
  <c r="I104" i="7"/>
  <c r="I103" i="7"/>
  <c r="I102" i="7"/>
  <c r="I101" i="7"/>
  <c r="I100" i="7"/>
  <c r="H99" i="7"/>
  <c r="G99" i="7"/>
  <c r="F99" i="7"/>
  <c r="I98" i="7"/>
  <c r="H97" i="7"/>
  <c r="G97" i="7"/>
  <c r="F97" i="7"/>
  <c r="I96" i="7"/>
  <c r="I95" i="7"/>
  <c r="I94" i="7"/>
  <c r="I93" i="7"/>
  <c r="I92" i="7"/>
  <c r="I91" i="7"/>
  <c r="I90" i="7"/>
  <c r="I89" i="7"/>
  <c r="I88" i="7"/>
  <c r="H87" i="7"/>
  <c r="G87" i="7"/>
  <c r="F87" i="7"/>
  <c r="I86" i="7"/>
  <c r="I85" i="7"/>
  <c r="I84" i="7"/>
  <c r="I83" i="7"/>
  <c r="I82" i="7"/>
  <c r="I81" i="7"/>
  <c r="H80" i="7"/>
  <c r="G80" i="7"/>
  <c r="F80" i="7"/>
  <c r="F74" i="7" s="1"/>
  <c r="I79" i="7"/>
  <c r="I78" i="7"/>
  <c r="I77" i="7"/>
  <c r="I76" i="7"/>
  <c r="H75" i="7"/>
  <c r="H74" i="7" s="1"/>
  <c r="G75" i="7"/>
  <c r="F75" i="7"/>
  <c r="G74" i="7"/>
  <c r="I73" i="7"/>
  <c r="I72" i="7"/>
  <c r="H71" i="7"/>
  <c r="G71" i="7"/>
  <c r="F71" i="7"/>
  <c r="I70" i="7"/>
  <c r="H69" i="7"/>
  <c r="G69" i="7"/>
  <c r="F69" i="7"/>
  <c r="I68" i="7"/>
  <c r="H67" i="7"/>
  <c r="H66" i="7" s="1"/>
  <c r="G67" i="7"/>
  <c r="F67" i="7"/>
  <c r="G66" i="7"/>
  <c r="F66" i="7"/>
  <c r="I24" i="7"/>
  <c r="G23" i="7"/>
  <c r="H23" i="7"/>
  <c r="F23" i="7"/>
  <c r="L71" i="3"/>
  <c r="K71" i="3"/>
  <c r="G70" i="3"/>
  <c r="I129" i="3"/>
  <c r="I128" i="3" s="1"/>
  <c r="J129" i="3"/>
  <c r="J128" i="3" s="1"/>
  <c r="H129" i="3"/>
  <c r="H128" i="3" s="1"/>
  <c r="I68" i="3"/>
  <c r="G68" i="3"/>
  <c r="G8" i="10"/>
  <c r="H8" i="10"/>
  <c r="G9" i="10"/>
  <c r="H9" i="10"/>
  <c r="G12" i="10"/>
  <c r="H12" i="10"/>
  <c r="G13" i="10"/>
  <c r="H13" i="10"/>
  <c r="G14" i="10"/>
  <c r="H14" i="10"/>
  <c r="G16" i="10"/>
  <c r="H16" i="10"/>
  <c r="G17" i="10"/>
  <c r="H17" i="10"/>
  <c r="G18" i="10"/>
  <c r="H18" i="10"/>
  <c r="G21" i="10"/>
  <c r="H21" i="10"/>
  <c r="G23" i="10"/>
  <c r="H23" i="10"/>
  <c r="G25" i="10"/>
  <c r="H25" i="10"/>
  <c r="G26" i="10"/>
  <c r="H26" i="10"/>
  <c r="G27" i="10"/>
  <c r="H27" i="10"/>
  <c r="G29" i="10"/>
  <c r="H29" i="10"/>
  <c r="G30" i="10"/>
  <c r="H30" i="10"/>
  <c r="I126" i="3"/>
  <c r="J126" i="3"/>
  <c r="H126" i="3"/>
  <c r="I119" i="3"/>
  <c r="L119" i="3" s="1"/>
  <c r="J119" i="3"/>
  <c r="K119" i="3" s="1"/>
  <c r="I120" i="3"/>
  <c r="J120" i="3"/>
  <c r="L120" i="3" s="1"/>
  <c r="I121" i="3"/>
  <c r="J121" i="3"/>
  <c r="I122" i="3"/>
  <c r="J122" i="3"/>
  <c r="L122" i="3" s="1"/>
  <c r="I123" i="3"/>
  <c r="J123" i="3"/>
  <c r="I124" i="3"/>
  <c r="J124" i="3"/>
  <c r="L124" i="3" s="1"/>
  <c r="H120" i="3"/>
  <c r="H121" i="3"/>
  <c r="H122" i="3"/>
  <c r="H123" i="3"/>
  <c r="H124" i="3"/>
  <c r="H119" i="3"/>
  <c r="I117" i="3"/>
  <c r="J117" i="3"/>
  <c r="H117" i="3"/>
  <c r="I114" i="3"/>
  <c r="J114" i="3"/>
  <c r="H114" i="3"/>
  <c r="K108" i="3"/>
  <c r="L109" i="3"/>
  <c r="L110" i="3"/>
  <c r="L100" i="3"/>
  <c r="K102" i="3"/>
  <c r="L104" i="3"/>
  <c r="L88" i="3"/>
  <c r="L90" i="3"/>
  <c r="L92" i="3"/>
  <c r="L94" i="3"/>
  <c r="L80" i="3"/>
  <c r="L82" i="3"/>
  <c r="L83" i="3"/>
  <c r="L84" i="3"/>
  <c r="L85" i="3"/>
  <c r="L77" i="3"/>
  <c r="I70" i="3"/>
  <c r="J70" i="3"/>
  <c r="L67" i="3"/>
  <c r="I20" i="7"/>
  <c r="I22" i="7"/>
  <c r="I25" i="7"/>
  <c r="I28" i="7"/>
  <c r="I29" i="7"/>
  <c r="I30" i="7"/>
  <c r="I31" i="7"/>
  <c r="I33" i="7"/>
  <c r="I34" i="7"/>
  <c r="I35" i="7"/>
  <c r="I36" i="7"/>
  <c r="I37" i="7"/>
  <c r="I38" i="7"/>
  <c r="I40" i="7"/>
  <c r="I41" i="7"/>
  <c r="I42" i="7"/>
  <c r="I43" i="7"/>
  <c r="I44" i="7"/>
  <c r="I45" i="7"/>
  <c r="I46" i="7"/>
  <c r="I47" i="7"/>
  <c r="I48" i="7"/>
  <c r="I50" i="7"/>
  <c r="I52" i="7"/>
  <c r="I53" i="7"/>
  <c r="I54" i="7"/>
  <c r="I55" i="7"/>
  <c r="I56" i="7"/>
  <c r="I57" i="7"/>
  <c r="I58" i="7"/>
  <c r="I61" i="7"/>
  <c r="I62" i="7"/>
  <c r="I63" i="7"/>
  <c r="I261" i="7"/>
  <c r="I264" i="7"/>
  <c r="I266" i="7"/>
  <c r="I267" i="7"/>
  <c r="I268" i="7"/>
  <c r="I269" i="7"/>
  <c r="I270" i="7"/>
  <c r="I271" i="7"/>
  <c r="I273" i="7"/>
  <c r="I275" i="7"/>
  <c r="I280" i="7"/>
  <c r="I283" i="7"/>
  <c r="I285" i="7"/>
  <c r="I286" i="7"/>
  <c r="I287" i="7"/>
  <c r="I288" i="7"/>
  <c r="I289" i="7"/>
  <c r="I290" i="7"/>
  <c r="I292" i="7"/>
  <c r="I294" i="7"/>
  <c r="I299" i="7"/>
  <c r="I302" i="7"/>
  <c r="I304" i="7"/>
  <c r="I305" i="7"/>
  <c r="I306" i="7"/>
  <c r="I307" i="7"/>
  <c r="I308" i="7"/>
  <c r="I309" i="7"/>
  <c r="I311" i="7"/>
  <c r="I313" i="7"/>
  <c r="I318" i="7"/>
  <c r="I321" i="7"/>
  <c r="I323" i="7"/>
  <c r="I324" i="7"/>
  <c r="I325" i="7"/>
  <c r="I326" i="7"/>
  <c r="I327" i="7"/>
  <c r="I328" i="7"/>
  <c r="I330" i="7"/>
  <c r="I332" i="7"/>
  <c r="I337" i="7"/>
  <c r="I340" i="7"/>
  <c r="I342" i="7"/>
  <c r="I343" i="7"/>
  <c r="I344" i="7"/>
  <c r="I345" i="7"/>
  <c r="I346" i="7"/>
  <c r="I347" i="7"/>
  <c r="I349" i="7"/>
  <c r="I351" i="7"/>
  <c r="H350" i="7"/>
  <c r="G350" i="7"/>
  <c r="F350" i="7"/>
  <c r="H348" i="7"/>
  <c r="G348" i="7"/>
  <c r="F348" i="7"/>
  <c r="H341" i="7"/>
  <c r="G341" i="7"/>
  <c r="I341" i="7" s="1"/>
  <c r="F341" i="7"/>
  <c r="H339" i="7"/>
  <c r="G339" i="7"/>
  <c r="F339" i="7"/>
  <c r="H336" i="7"/>
  <c r="H335" i="7" s="1"/>
  <c r="G336" i="7"/>
  <c r="G335" i="7" s="1"/>
  <c r="F336" i="7"/>
  <c r="F335" i="7" s="1"/>
  <c r="H331" i="7"/>
  <c r="G331" i="7"/>
  <c r="F331" i="7"/>
  <c r="H329" i="7"/>
  <c r="G329" i="7"/>
  <c r="F329" i="7"/>
  <c r="H322" i="7"/>
  <c r="G322" i="7"/>
  <c r="F322" i="7"/>
  <c r="H320" i="7"/>
  <c r="G320" i="7"/>
  <c r="F320" i="7"/>
  <c r="F319" i="7"/>
  <c r="H317" i="7"/>
  <c r="G317" i="7"/>
  <c r="G316" i="7" s="1"/>
  <c r="F317" i="7"/>
  <c r="F316" i="7" s="1"/>
  <c r="F315" i="7" s="1"/>
  <c r="H316" i="7"/>
  <c r="H312" i="7"/>
  <c r="G312" i="7"/>
  <c r="F312" i="7"/>
  <c r="H310" i="7"/>
  <c r="G310" i="7"/>
  <c r="F310" i="7"/>
  <c r="H303" i="7"/>
  <c r="G303" i="7"/>
  <c r="F303" i="7"/>
  <c r="H301" i="7"/>
  <c r="G301" i="7"/>
  <c r="F301" i="7"/>
  <c r="H298" i="7"/>
  <c r="H297" i="7" s="1"/>
  <c r="G298" i="7"/>
  <c r="G297" i="7" s="1"/>
  <c r="F298" i="7"/>
  <c r="F297" i="7" s="1"/>
  <c r="H293" i="7"/>
  <c r="G293" i="7"/>
  <c r="F293" i="7"/>
  <c r="H291" i="7"/>
  <c r="G291" i="7"/>
  <c r="F291" i="7"/>
  <c r="H284" i="7"/>
  <c r="G284" i="7"/>
  <c r="F284" i="7"/>
  <c r="H282" i="7"/>
  <c r="G282" i="7"/>
  <c r="F282" i="7"/>
  <c r="H279" i="7"/>
  <c r="G279" i="7"/>
  <c r="G278" i="7" s="1"/>
  <c r="F279" i="7"/>
  <c r="F278" i="7" s="1"/>
  <c r="G274" i="7"/>
  <c r="H274" i="7"/>
  <c r="F274" i="7"/>
  <c r="G272" i="7"/>
  <c r="H272" i="7"/>
  <c r="I272" i="7" s="1"/>
  <c r="F272" i="7"/>
  <c r="G265" i="7"/>
  <c r="H265" i="7"/>
  <c r="F265" i="7"/>
  <c r="G263" i="7"/>
  <c r="H263" i="7"/>
  <c r="I263" i="7" s="1"/>
  <c r="G260" i="7"/>
  <c r="H260" i="7"/>
  <c r="I260" i="7" s="1"/>
  <c r="G259" i="7"/>
  <c r="F263" i="7"/>
  <c r="F260" i="7"/>
  <c r="F259" i="7" s="1"/>
  <c r="G19" i="7"/>
  <c r="H19" i="7"/>
  <c r="F19" i="7"/>
  <c r="G21" i="7"/>
  <c r="H21" i="7"/>
  <c r="F21" i="7"/>
  <c r="G27" i="7"/>
  <c r="H27" i="7"/>
  <c r="F27" i="7"/>
  <c r="G32" i="7"/>
  <c r="H32" i="7"/>
  <c r="F32" i="7"/>
  <c r="G39" i="7"/>
  <c r="H39" i="7"/>
  <c r="F39" i="7"/>
  <c r="G49" i="7"/>
  <c r="H49" i="7"/>
  <c r="F49" i="7"/>
  <c r="G51" i="7"/>
  <c r="H51" i="7"/>
  <c r="F51" i="7"/>
  <c r="G60" i="7"/>
  <c r="H60" i="7"/>
  <c r="H59" i="7" s="1"/>
  <c r="F60" i="7"/>
  <c r="F59" i="7" s="1"/>
  <c r="L129" i="3"/>
  <c r="K129" i="3"/>
  <c r="L128" i="3"/>
  <c r="K128" i="3"/>
  <c r="K126" i="3"/>
  <c r="K124" i="3"/>
  <c r="K122" i="3"/>
  <c r="L117" i="3"/>
  <c r="K117" i="3"/>
  <c r="L114" i="3"/>
  <c r="K114" i="3"/>
  <c r="L108" i="3"/>
  <c r="K105" i="3"/>
  <c r="L103" i="3"/>
  <c r="K103" i="3"/>
  <c r="K101" i="3"/>
  <c r="L99" i="3"/>
  <c r="K99" i="3"/>
  <c r="L97" i="3"/>
  <c r="K97" i="3"/>
  <c r="L95" i="3"/>
  <c r="K95" i="3"/>
  <c r="K93" i="3"/>
  <c r="L91" i="3"/>
  <c r="K91" i="3"/>
  <c r="K89" i="3"/>
  <c r="L87" i="3"/>
  <c r="K87" i="3"/>
  <c r="K85" i="3"/>
  <c r="K84" i="3"/>
  <c r="K83" i="3"/>
  <c r="K81" i="3"/>
  <c r="L78" i="3"/>
  <c r="K78" i="3"/>
  <c r="L76" i="3"/>
  <c r="K76" i="3"/>
  <c r="L75" i="3"/>
  <c r="K75" i="3"/>
  <c r="L72" i="3"/>
  <c r="K72" i="3"/>
  <c r="H31" i="8"/>
  <c r="G31" i="8"/>
  <c r="H27" i="8"/>
  <c r="G27" i="8"/>
  <c r="H23" i="8"/>
  <c r="G23" i="8"/>
  <c r="H18" i="8"/>
  <c r="G18" i="8"/>
  <c r="H14" i="8"/>
  <c r="G14" i="8"/>
  <c r="H10" i="8"/>
  <c r="G10" i="8"/>
  <c r="L24" i="1"/>
  <c r="L22" i="1"/>
  <c r="L21" i="1"/>
  <c r="K24" i="1"/>
  <c r="K22" i="1"/>
  <c r="K21" i="1"/>
  <c r="L58" i="3"/>
  <c r="L57" i="3"/>
  <c r="L55" i="3"/>
  <c r="L54" i="3"/>
  <c r="L51" i="3"/>
  <c r="L49" i="3"/>
  <c r="L48" i="3"/>
  <c r="L47" i="3"/>
  <c r="L44" i="3"/>
  <c r="L43" i="3"/>
  <c r="L41" i="3"/>
  <c r="L40" i="3"/>
  <c r="L37" i="3"/>
  <c r="L36" i="3"/>
  <c r="L35" i="3"/>
  <c r="L32" i="3"/>
  <c r="L31" i="3"/>
  <c r="L29" i="3"/>
  <c r="L28" i="3"/>
  <c r="L26" i="3"/>
  <c r="L25" i="3"/>
  <c r="L23" i="3"/>
  <c r="L22" i="3"/>
  <c r="L20" i="3"/>
  <c r="L19" i="3"/>
  <c r="L18" i="3"/>
  <c r="L17" i="3"/>
  <c r="L15" i="3"/>
  <c r="L14" i="3"/>
  <c r="K58" i="3"/>
  <c r="K57" i="3"/>
  <c r="K55" i="3"/>
  <c r="K54" i="3"/>
  <c r="K51" i="3"/>
  <c r="K49" i="3"/>
  <c r="K48" i="3"/>
  <c r="K47" i="3"/>
  <c r="K44" i="3"/>
  <c r="K43" i="3"/>
  <c r="K41" i="3"/>
  <c r="K40" i="3"/>
  <c r="K37" i="3"/>
  <c r="K36" i="3"/>
  <c r="K35" i="3"/>
  <c r="K32" i="3"/>
  <c r="K31" i="3"/>
  <c r="K29" i="3"/>
  <c r="K28" i="3"/>
  <c r="K26" i="3"/>
  <c r="K25" i="3"/>
  <c r="K23" i="3"/>
  <c r="K22" i="3"/>
  <c r="K20" i="3"/>
  <c r="K19" i="3"/>
  <c r="K18" i="3"/>
  <c r="K17" i="3"/>
  <c r="K15" i="3"/>
  <c r="K14" i="3"/>
  <c r="H65" i="7" l="1"/>
  <c r="H64" i="7"/>
  <c r="F113" i="7"/>
  <c r="G319" i="7"/>
  <c r="G314" i="7" s="1"/>
  <c r="I314" i="7" s="1"/>
  <c r="F338" i="7"/>
  <c r="G113" i="7"/>
  <c r="F210" i="7"/>
  <c r="F209" i="7" s="1"/>
  <c r="D30" i="8" s="1"/>
  <c r="F218" i="7"/>
  <c r="K120" i="3"/>
  <c r="F281" i="7"/>
  <c r="F277" i="7" s="1"/>
  <c r="F300" i="7"/>
  <c r="F295" i="7" s="1"/>
  <c r="I303" i="7"/>
  <c r="H319" i="7"/>
  <c r="I331" i="7"/>
  <c r="F333" i="7"/>
  <c r="F334" i="7"/>
  <c r="L123" i="3"/>
  <c r="L121" i="3"/>
  <c r="H113" i="7"/>
  <c r="F25" i="8" s="1"/>
  <c r="H112" i="7"/>
  <c r="H11" i="7" s="1"/>
  <c r="F12" i="8" s="1"/>
  <c r="G209" i="7"/>
  <c r="H314" i="7"/>
  <c r="H315" i="7"/>
  <c r="F296" i="7"/>
  <c r="F208" i="7"/>
  <c r="F13" i="7" s="1"/>
  <c r="H208" i="7"/>
  <c r="H209" i="7"/>
  <c r="F160" i="7"/>
  <c r="F161" i="7"/>
  <c r="D29" i="8" s="1"/>
  <c r="G160" i="7"/>
  <c r="G161" i="7"/>
  <c r="H160" i="7"/>
  <c r="H161" i="7"/>
  <c r="F64" i="7"/>
  <c r="F65" i="7"/>
  <c r="G64" i="7"/>
  <c r="G65" i="7"/>
  <c r="I114" i="7"/>
  <c r="F112" i="7"/>
  <c r="G112" i="7"/>
  <c r="G208" i="7"/>
  <c r="I208" i="7" s="1"/>
  <c r="I210" i="7"/>
  <c r="I211" i="7"/>
  <c r="I213" i="7"/>
  <c r="I215" i="7"/>
  <c r="I218" i="7"/>
  <c r="I219" i="7"/>
  <c r="I224" i="7"/>
  <c r="I231" i="7"/>
  <c r="I241" i="7"/>
  <c r="I243" i="7"/>
  <c r="I251" i="7"/>
  <c r="I252" i="7"/>
  <c r="I162" i="7"/>
  <c r="I163" i="7"/>
  <c r="I165" i="7"/>
  <c r="I167" i="7"/>
  <c r="I170" i="7"/>
  <c r="I171" i="7"/>
  <c r="I176" i="7"/>
  <c r="I183" i="7"/>
  <c r="I193" i="7"/>
  <c r="I195" i="7"/>
  <c r="I203" i="7"/>
  <c r="I204" i="7"/>
  <c r="I115" i="7"/>
  <c r="I117" i="7"/>
  <c r="I119" i="7"/>
  <c r="I122" i="7"/>
  <c r="I123" i="7"/>
  <c r="I128" i="7"/>
  <c r="I135" i="7"/>
  <c r="I145" i="7"/>
  <c r="I147" i="7"/>
  <c r="I155" i="7"/>
  <c r="I156" i="7"/>
  <c r="I66" i="7"/>
  <c r="I67" i="7"/>
  <c r="I69" i="7"/>
  <c r="I71" i="7"/>
  <c r="I74" i="7"/>
  <c r="I75" i="7"/>
  <c r="I80" i="7"/>
  <c r="I87" i="7"/>
  <c r="I97" i="7"/>
  <c r="I99" i="7"/>
  <c r="I107" i="7"/>
  <c r="I108" i="7"/>
  <c r="I49" i="7"/>
  <c r="I21" i="7"/>
  <c r="F262" i="7"/>
  <c r="F258" i="7" s="1"/>
  <c r="I291" i="7"/>
  <c r="I293" i="7"/>
  <c r="I301" i="7"/>
  <c r="H300" i="7"/>
  <c r="H296" i="7" s="1"/>
  <c r="I310" i="7"/>
  <c r="I317" i="7"/>
  <c r="I319" i="7"/>
  <c r="I322" i="7"/>
  <c r="I329" i="7"/>
  <c r="I348" i="7"/>
  <c r="I350" i="7"/>
  <c r="L93" i="3"/>
  <c r="L89" i="3"/>
  <c r="L105" i="3"/>
  <c r="L101" i="3"/>
  <c r="L126" i="3"/>
  <c r="J68" i="3"/>
  <c r="L69" i="3"/>
  <c r="K69" i="3"/>
  <c r="K68" i="3"/>
  <c r="L68" i="3"/>
  <c r="K67" i="3"/>
  <c r="K82" i="3"/>
  <c r="K110" i="3"/>
  <c r="K123" i="3"/>
  <c r="K80" i="3"/>
  <c r="K121" i="3"/>
  <c r="L81" i="3"/>
  <c r="K77" i="3"/>
  <c r="K109" i="3"/>
  <c r="K100" i="3"/>
  <c r="K104" i="3"/>
  <c r="L102" i="3"/>
  <c r="K88" i="3"/>
  <c r="K90" i="3"/>
  <c r="K92" i="3"/>
  <c r="K94" i="3"/>
  <c r="H295" i="7"/>
  <c r="H12" i="7"/>
  <c r="H259" i="7"/>
  <c r="H262" i="7"/>
  <c r="I279" i="7"/>
  <c r="G281" i="7"/>
  <c r="I284" i="7"/>
  <c r="G300" i="7"/>
  <c r="G296" i="7" s="1"/>
  <c r="G338" i="7"/>
  <c r="G334" i="7" s="1"/>
  <c r="I320" i="7"/>
  <c r="I282" i="7"/>
  <c r="F276" i="7"/>
  <c r="I274" i="7"/>
  <c r="H278" i="7"/>
  <c r="I312" i="7"/>
  <c r="H338" i="7"/>
  <c r="H333" i="7" s="1"/>
  <c r="H13" i="7" s="1"/>
  <c r="I298" i="7"/>
  <c r="I297" i="7"/>
  <c r="I316" i="7"/>
  <c r="F10" i="7"/>
  <c r="D9" i="8" s="1"/>
  <c r="F257" i="7"/>
  <c r="H281" i="7"/>
  <c r="F314" i="7"/>
  <c r="I339" i="7"/>
  <c r="I336" i="7"/>
  <c r="I51" i="7"/>
  <c r="I39" i="7"/>
  <c r="I32" i="7"/>
  <c r="I27" i="7"/>
  <c r="I23" i="7"/>
  <c r="I19" i="7"/>
  <c r="I335" i="7"/>
  <c r="I265" i="7"/>
  <c r="G262" i="7"/>
  <c r="G258" i="7" s="1"/>
  <c r="G59" i="7"/>
  <c r="I59" i="7" s="1"/>
  <c r="I60" i="7"/>
  <c r="F26" i="7"/>
  <c r="H26" i="7"/>
  <c r="G26" i="7"/>
  <c r="I26" i="7" s="1"/>
  <c r="F18" i="7"/>
  <c r="F17" i="7" s="1"/>
  <c r="H18" i="7"/>
  <c r="H16" i="7" s="1"/>
  <c r="G18" i="7"/>
  <c r="G315" i="7" l="1"/>
  <c r="F15" i="7"/>
  <c r="D21" i="8"/>
  <c r="D20" i="8" s="1"/>
  <c r="D22" i="8"/>
  <c r="I65" i="7"/>
  <c r="E29" i="8"/>
  <c r="I209" i="7"/>
  <c r="H334" i="7"/>
  <c r="I334" i="7" s="1"/>
  <c r="G17" i="7"/>
  <c r="G16" i="7"/>
  <c r="G333" i="7"/>
  <c r="G13" i="7" s="1"/>
  <c r="I113" i="7"/>
  <c r="E25" i="8"/>
  <c r="D25" i="8"/>
  <c r="F11" i="7"/>
  <c r="D12" i="8" s="1"/>
  <c r="I161" i="7"/>
  <c r="F29" i="8"/>
  <c r="I315" i="7"/>
  <c r="E30" i="8"/>
  <c r="I296" i="7"/>
  <c r="H277" i="7"/>
  <c r="F22" i="8" s="1"/>
  <c r="G276" i="7"/>
  <c r="G277" i="7"/>
  <c r="E22" i="8" s="1"/>
  <c r="H258" i="7"/>
  <c r="I258" i="7" s="1"/>
  <c r="H17" i="7"/>
  <c r="F16" i="7"/>
  <c r="E17" i="8"/>
  <c r="D17" i="8"/>
  <c r="F17" i="8"/>
  <c r="I300" i="7"/>
  <c r="G295" i="7"/>
  <c r="G11" i="7" s="1"/>
  <c r="E12" i="8" s="1"/>
  <c r="F16" i="8"/>
  <c r="I281" i="7"/>
  <c r="H276" i="7"/>
  <c r="I276" i="7" s="1"/>
  <c r="I278" i="7"/>
  <c r="I338" i="7"/>
  <c r="I259" i="7"/>
  <c r="H257" i="7"/>
  <c r="H256" i="7" s="1"/>
  <c r="I160" i="7"/>
  <c r="F12" i="7"/>
  <c r="I333" i="7"/>
  <c r="F256" i="7"/>
  <c r="I295" i="7"/>
  <c r="I262" i="7"/>
  <c r="G257" i="7"/>
  <c r="I13" i="7"/>
  <c r="I112" i="7"/>
  <c r="I11" i="7"/>
  <c r="I64" i="7"/>
  <c r="G10" i="7"/>
  <c r="E9" i="8" s="1"/>
  <c r="I18" i="7"/>
  <c r="F9" i="7"/>
  <c r="D11" i="10"/>
  <c r="E11" i="10"/>
  <c r="F11" i="10"/>
  <c r="D15" i="10"/>
  <c r="E15" i="10"/>
  <c r="F15" i="10"/>
  <c r="D24" i="10"/>
  <c r="E24" i="10"/>
  <c r="F24" i="10"/>
  <c r="D28" i="10"/>
  <c r="E28" i="10"/>
  <c r="F28" i="10"/>
  <c r="C11" i="10"/>
  <c r="C15" i="10"/>
  <c r="C24" i="10"/>
  <c r="C28" i="10"/>
  <c r="H10" i="9"/>
  <c r="I10" i="9"/>
  <c r="J10" i="9"/>
  <c r="H7" i="9"/>
  <c r="I7" i="9"/>
  <c r="J7" i="9"/>
  <c r="G10" i="9"/>
  <c r="G7" i="9"/>
  <c r="G22" i="8" l="1"/>
  <c r="H22" i="8"/>
  <c r="F21" i="8"/>
  <c r="F20" i="8" s="1"/>
  <c r="H15" i="7"/>
  <c r="H14" i="7" s="1"/>
  <c r="E21" i="8"/>
  <c r="E20" i="8" s="1"/>
  <c r="G15" i="7"/>
  <c r="K7" i="9"/>
  <c r="L7" i="9"/>
  <c r="L10" i="9"/>
  <c r="K10" i="9"/>
  <c r="F30" i="8"/>
  <c r="C19" i="10"/>
  <c r="C6" i="10"/>
  <c r="G28" i="10"/>
  <c r="H28" i="10"/>
  <c r="G24" i="10"/>
  <c r="H24" i="10"/>
  <c r="G20" i="10"/>
  <c r="H20" i="10"/>
  <c r="G15" i="10"/>
  <c r="H15" i="10"/>
  <c r="G11" i="10"/>
  <c r="H11" i="10"/>
  <c r="G7" i="10"/>
  <c r="H7" i="10"/>
  <c r="I277" i="7"/>
  <c r="I17" i="7"/>
  <c r="D16" i="8"/>
  <c r="G16" i="8"/>
  <c r="G29" i="8"/>
  <c r="H17" i="8"/>
  <c r="G17" i="8"/>
  <c r="G30" i="8"/>
  <c r="H30" i="8"/>
  <c r="H13" i="8"/>
  <c r="G13" i="8"/>
  <c r="H26" i="8"/>
  <c r="G26" i="8"/>
  <c r="F8" i="7"/>
  <c r="D9" i="11" s="1"/>
  <c r="D8" i="8"/>
  <c r="D7" i="8" s="1"/>
  <c r="G12" i="7"/>
  <c r="H9" i="7"/>
  <c r="F14" i="7"/>
  <c r="H10" i="7"/>
  <c r="F9" i="8" s="1"/>
  <c r="I257" i="7"/>
  <c r="G256" i="7"/>
  <c r="I256" i="7" s="1"/>
  <c r="I16" i="7"/>
  <c r="G9" i="7"/>
  <c r="F19" i="10"/>
  <c r="E19" i="10"/>
  <c r="D19" i="10"/>
  <c r="F6" i="10"/>
  <c r="E6" i="10"/>
  <c r="D6" i="10"/>
  <c r="H9" i="8" l="1"/>
  <c r="G9" i="8"/>
  <c r="H6" i="10"/>
  <c r="G6" i="10"/>
  <c r="G19" i="10"/>
  <c r="H19" i="10"/>
  <c r="E8" i="8"/>
  <c r="E7" i="8" s="1"/>
  <c r="I10" i="7"/>
  <c r="H8" i="7"/>
  <c r="F9" i="11" s="1"/>
  <c r="F8" i="8"/>
  <c r="F7" i="8" s="1"/>
  <c r="G7" i="8" s="1"/>
  <c r="I12" i="7"/>
  <c r="H29" i="8"/>
  <c r="E16" i="8"/>
  <c r="H16" i="8" s="1"/>
  <c r="I15" i="7"/>
  <c r="G14" i="7"/>
  <c r="I14" i="7" s="1"/>
  <c r="I9" i="7"/>
  <c r="G8" i="7"/>
  <c r="D28" i="8"/>
  <c r="E28" i="8"/>
  <c r="F28" i="8"/>
  <c r="D24" i="8"/>
  <c r="E24" i="8"/>
  <c r="F24" i="8"/>
  <c r="D15" i="8"/>
  <c r="E15" i="8"/>
  <c r="F15" i="8"/>
  <c r="D11" i="8"/>
  <c r="E11" i="8"/>
  <c r="F11" i="8"/>
  <c r="C28" i="8"/>
  <c r="C24" i="8"/>
  <c r="C20" i="8"/>
  <c r="C15" i="8"/>
  <c r="C11" i="8"/>
  <c r="C6" i="8" s="1"/>
  <c r="H66" i="3"/>
  <c r="I66" i="3"/>
  <c r="J66" i="3"/>
  <c r="H74" i="3"/>
  <c r="I74" i="3"/>
  <c r="J74" i="3"/>
  <c r="H79" i="3"/>
  <c r="I79" i="3"/>
  <c r="J79" i="3"/>
  <c r="H86" i="3"/>
  <c r="I86" i="3"/>
  <c r="J86" i="3"/>
  <c r="H96" i="3"/>
  <c r="I96" i="3"/>
  <c r="J96" i="3"/>
  <c r="H98" i="3"/>
  <c r="I98" i="3"/>
  <c r="J98" i="3"/>
  <c r="H107" i="3"/>
  <c r="H106" i="3" s="1"/>
  <c r="I107" i="3"/>
  <c r="I106" i="3" s="1"/>
  <c r="J107" i="3"/>
  <c r="H113" i="3"/>
  <c r="H112" i="3" s="1"/>
  <c r="I113" i="3"/>
  <c r="I112" i="3" s="1"/>
  <c r="J113" i="3"/>
  <c r="H116" i="3"/>
  <c r="I116" i="3"/>
  <c r="J116" i="3"/>
  <c r="H118" i="3"/>
  <c r="I118" i="3"/>
  <c r="J118" i="3"/>
  <c r="H125" i="3"/>
  <c r="I125" i="3"/>
  <c r="J125" i="3"/>
  <c r="H127" i="3"/>
  <c r="I127" i="3"/>
  <c r="J127" i="3"/>
  <c r="G66" i="3"/>
  <c r="G65" i="3" s="1"/>
  <c r="G74" i="3"/>
  <c r="G79" i="3"/>
  <c r="G86" i="3"/>
  <c r="G96" i="3"/>
  <c r="G98" i="3"/>
  <c r="G107" i="3"/>
  <c r="G106" i="3" s="1"/>
  <c r="G113" i="3"/>
  <c r="G112" i="3" s="1"/>
  <c r="G116" i="3"/>
  <c r="G118" i="3"/>
  <c r="G125" i="3"/>
  <c r="G127" i="3"/>
  <c r="I8" i="7" l="1"/>
  <c r="E9" i="11"/>
  <c r="H8" i="8"/>
  <c r="G8" i="8"/>
  <c r="H21" i="8"/>
  <c r="G21" i="8"/>
  <c r="H12" i="8"/>
  <c r="G12" i="8"/>
  <c r="H25" i="8"/>
  <c r="G25" i="8"/>
  <c r="E19" i="8"/>
  <c r="D6" i="8"/>
  <c r="L125" i="3"/>
  <c r="K125" i="3"/>
  <c r="J106" i="3"/>
  <c r="L107" i="3"/>
  <c r="K107" i="3"/>
  <c r="L79" i="3"/>
  <c r="K79" i="3"/>
  <c r="H15" i="8"/>
  <c r="G15" i="8"/>
  <c r="L86" i="3"/>
  <c r="K86" i="3"/>
  <c r="H28" i="8"/>
  <c r="G28" i="8"/>
  <c r="L116" i="3"/>
  <c r="K116" i="3"/>
  <c r="L96" i="3"/>
  <c r="K96" i="3"/>
  <c r="L70" i="3"/>
  <c r="K70" i="3"/>
  <c r="H7" i="8"/>
  <c r="H24" i="8"/>
  <c r="G24" i="8"/>
  <c r="L127" i="3"/>
  <c r="K127" i="3"/>
  <c r="J112" i="3"/>
  <c r="K113" i="3"/>
  <c r="L113" i="3"/>
  <c r="L66" i="3"/>
  <c r="K66" i="3"/>
  <c r="H11" i="8"/>
  <c r="G11" i="8"/>
  <c r="G115" i="3"/>
  <c r="G111" i="3" s="1"/>
  <c r="G15" i="1" s="1"/>
  <c r="L118" i="3"/>
  <c r="K118" i="3"/>
  <c r="L98" i="3"/>
  <c r="K98" i="3"/>
  <c r="L74" i="3"/>
  <c r="K74" i="3"/>
  <c r="F19" i="8"/>
  <c r="G20" i="8"/>
  <c r="H20" i="8"/>
  <c r="D19" i="8"/>
  <c r="F6" i="8"/>
  <c r="E6" i="8"/>
  <c r="C19" i="8"/>
  <c r="G73" i="3"/>
  <c r="J115" i="3"/>
  <c r="I115" i="3"/>
  <c r="I111" i="3" s="1"/>
  <c r="I15" i="1" s="1"/>
  <c r="H115" i="3"/>
  <c r="H111" i="3" s="1"/>
  <c r="H15" i="1" s="1"/>
  <c r="J73" i="3"/>
  <c r="I73" i="3"/>
  <c r="H73" i="3"/>
  <c r="J65" i="3"/>
  <c r="I65" i="3"/>
  <c r="H65" i="3"/>
  <c r="L73" i="3" l="1"/>
  <c r="K73" i="3"/>
  <c r="J111" i="3"/>
  <c r="L115" i="3"/>
  <c r="K115" i="3"/>
  <c r="L106" i="3"/>
  <c r="K106" i="3"/>
  <c r="H64" i="3"/>
  <c r="H14" i="1" s="1"/>
  <c r="L112" i="3"/>
  <c r="K112" i="3"/>
  <c r="J64" i="3"/>
  <c r="K65" i="3"/>
  <c r="L65" i="3"/>
  <c r="G64" i="3"/>
  <c r="G14" i="1" s="1"/>
  <c r="H6" i="8"/>
  <c r="G6" i="8"/>
  <c r="H19" i="8"/>
  <c r="G19" i="8"/>
  <c r="I64" i="3"/>
  <c r="I63" i="3" s="1"/>
  <c r="E8" i="11" s="1"/>
  <c r="E7" i="11" s="1"/>
  <c r="E6" i="11" s="1"/>
  <c r="G63" i="3" l="1"/>
  <c r="C9" i="11" s="1"/>
  <c r="C8" i="11" s="1"/>
  <c r="C7" i="11" s="1"/>
  <c r="C6" i="11" s="1"/>
  <c r="J63" i="3"/>
  <c r="L63" i="3" s="1"/>
  <c r="I14" i="1"/>
  <c r="H63" i="3"/>
  <c r="D8" i="11" s="1"/>
  <c r="D7" i="11" s="1"/>
  <c r="D6" i="11" s="1"/>
  <c r="L64" i="3"/>
  <c r="K64" i="3"/>
  <c r="J15" i="1"/>
  <c r="L111" i="3"/>
  <c r="K111" i="3"/>
  <c r="J14" i="1"/>
  <c r="H13" i="3"/>
  <c r="I13" i="3"/>
  <c r="J13" i="3"/>
  <c r="H16" i="3"/>
  <c r="I16" i="3"/>
  <c r="J16" i="3"/>
  <c r="H21" i="3"/>
  <c r="I21" i="3"/>
  <c r="J21" i="3"/>
  <c r="H24" i="3"/>
  <c r="I24" i="3"/>
  <c r="J24" i="3"/>
  <c r="H27" i="3"/>
  <c r="I27" i="3"/>
  <c r="J27" i="3"/>
  <c r="H30" i="3"/>
  <c r="I30" i="3"/>
  <c r="J30" i="3"/>
  <c r="H34" i="3"/>
  <c r="H33" i="3" s="1"/>
  <c r="I34" i="3"/>
  <c r="I33" i="3" s="1"/>
  <c r="J34" i="3"/>
  <c r="H39" i="3"/>
  <c r="I39" i="3"/>
  <c r="J39" i="3"/>
  <c r="H42" i="3"/>
  <c r="I42" i="3"/>
  <c r="J42" i="3"/>
  <c r="H46" i="3"/>
  <c r="H45" i="3" s="1"/>
  <c r="I46" i="3"/>
  <c r="I45" i="3" s="1"/>
  <c r="J46" i="3"/>
  <c r="H50" i="3"/>
  <c r="I50" i="3"/>
  <c r="J50" i="3"/>
  <c r="H53" i="3"/>
  <c r="I53" i="3"/>
  <c r="J53" i="3"/>
  <c r="H56" i="3"/>
  <c r="I56" i="3"/>
  <c r="J56" i="3"/>
  <c r="G13" i="3"/>
  <c r="G16" i="3"/>
  <c r="G21" i="3"/>
  <c r="G24" i="3"/>
  <c r="G27" i="3"/>
  <c r="G30" i="3"/>
  <c r="G56" i="3"/>
  <c r="G53" i="3"/>
  <c r="G50" i="3"/>
  <c r="G46" i="3"/>
  <c r="G45" i="3" s="1"/>
  <c r="G42" i="3"/>
  <c r="G39" i="3"/>
  <c r="G34" i="3"/>
  <c r="G33" i="3" s="1"/>
  <c r="G52" i="3" l="1"/>
  <c r="G12" i="1" s="1"/>
  <c r="K63" i="3"/>
  <c r="G38" i="3"/>
  <c r="L14" i="1"/>
  <c r="K14" i="1"/>
  <c r="L21" i="3"/>
  <c r="K21" i="3"/>
  <c r="G12" i="3"/>
  <c r="G11" i="3" s="1"/>
  <c r="G11" i="1" s="1"/>
  <c r="G10" i="1" s="1"/>
  <c r="K39" i="3"/>
  <c r="L39" i="3"/>
  <c r="L42" i="3"/>
  <c r="K42" i="3"/>
  <c r="K27" i="3"/>
  <c r="L27" i="3"/>
  <c r="L13" i="3"/>
  <c r="K13" i="3"/>
  <c r="F8" i="11"/>
  <c r="H9" i="11"/>
  <c r="G9" i="11"/>
  <c r="L50" i="3"/>
  <c r="K50" i="3"/>
  <c r="J33" i="3"/>
  <c r="L34" i="3"/>
  <c r="K34" i="3"/>
  <c r="K53" i="3"/>
  <c r="L53" i="3"/>
  <c r="L24" i="3"/>
  <c r="K24" i="3"/>
  <c r="L15" i="1"/>
  <c r="K15" i="1"/>
  <c r="K56" i="3"/>
  <c r="L56" i="3"/>
  <c r="J45" i="3"/>
  <c r="L46" i="3"/>
  <c r="K46" i="3"/>
  <c r="L30" i="3"/>
  <c r="K30" i="3"/>
  <c r="L16" i="3"/>
  <c r="K16" i="3"/>
  <c r="G10" i="3"/>
  <c r="J52" i="3"/>
  <c r="I52" i="3"/>
  <c r="I12" i="1" s="1"/>
  <c r="H52" i="3"/>
  <c r="H12" i="1" s="1"/>
  <c r="J38" i="3"/>
  <c r="I38" i="3"/>
  <c r="H38" i="3"/>
  <c r="J12" i="3"/>
  <c r="I12" i="3"/>
  <c r="H12" i="3"/>
  <c r="H23" i="1"/>
  <c r="I23" i="1"/>
  <c r="J23" i="1"/>
  <c r="G23" i="1"/>
  <c r="H13" i="1"/>
  <c r="I13" i="1"/>
  <c r="J13" i="1"/>
  <c r="G13" i="1"/>
  <c r="I11" i="3" l="1"/>
  <c r="G16" i="1"/>
  <c r="G25" i="1" s="1"/>
  <c r="L38" i="3"/>
  <c r="K38" i="3"/>
  <c r="L45" i="3"/>
  <c r="K45" i="3"/>
  <c r="F7" i="11"/>
  <c r="F6" i="11" s="1"/>
  <c r="H8" i="11"/>
  <c r="G8" i="11"/>
  <c r="L12" i="3"/>
  <c r="K12" i="3"/>
  <c r="J12" i="1"/>
  <c r="L12" i="1" s="1"/>
  <c r="K52" i="3"/>
  <c r="L52" i="3"/>
  <c r="L33" i="3"/>
  <c r="K33" i="3"/>
  <c r="L13" i="1"/>
  <c r="K13" i="1"/>
  <c r="L23" i="1"/>
  <c r="K23" i="1"/>
  <c r="H11" i="3"/>
  <c r="H10" i="3" s="1"/>
  <c r="J11" i="3"/>
  <c r="J10" i="3" s="1"/>
  <c r="H11" i="1"/>
  <c r="H10" i="1" s="1"/>
  <c r="H16" i="1" s="1"/>
  <c r="H25" i="1" s="1"/>
  <c r="I10" i="3"/>
  <c r="I11" i="1"/>
  <c r="I10" i="1" s="1"/>
  <c r="I16" i="1" s="1"/>
  <c r="I25" i="1" s="1"/>
  <c r="H6" i="11" l="1"/>
  <c r="G6" i="11"/>
  <c r="J11" i="1"/>
  <c r="K12" i="1"/>
  <c r="L10" i="3"/>
  <c r="K10" i="3"/>
  <c r="K11" i="3"/>
  <c r="L11" i="3"/>
  <c r="H7" i="11"/>
  <c r="G7" i="11"/>
  <c r="J10" i="1"/>
  <c r="L11" i="1"/>
  <c r="K11" i="1"/>
  <c r="J16" i="1" l="1"/>
  <c r="L10" i="1"/>
  <c r="K10" i="1"/>
  <c r="J25" i="1" l="1"/>
  <c r="L16" i="1"/>
  <c r="K16" i="1"/>
  <c r="L25" i="1" l="1"/>
  <c r="K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H64" authorId="0" shapeId="0" xr:uid="{00000000-0006-0000-0900-000001000000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+8,63 neutrošenih sredstava
</t>
        </r>
      </text>
    </comment>
    <comment ref="H112" authorId="0" shapeId="0" xr:uid="{00000000-0006-0000-0900-000002000000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+5754,96 
NEUTROŠENIH SREDSTAVA
</t>
        </r>
      </text>
    </comment>
    <comment ref="H160" authorId="0" shapeId="0" xr:uid="{00000000-0006-0000-0900-000003000000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+7818,07 NEUTROŠENIH SREDSTAVA
</t>
        </r>
      </text>
    </comment>
  </commentList>
</comments>
</file>

<file path=xl/sharedStrings.xml><?xml version="1.0" encoding="utf-8"?>
<sst xmlns="http://schemas.openxmlformats.org/spreadsheetml/2006/main" count="705" uniqueCount="247">
  <si>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</si>
  <si>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</si>
  <si>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</si>
  <si>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</si>
  <si>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</si>
  <si>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</si>
  <si>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</si>
  <si>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</si>
  <si>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</si>
  <si>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</si>
  <si>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</si>
  <si>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</si>
  <si>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</si>
  <si>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</si>
  <si>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</si>
  <si>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</si>
  <si>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</si>
  <si>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</si>
  <si>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</si>
  <si>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</si>
  <si>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</si>
  <si>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</si>
  <si>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</si>
  <si>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</si>
  <si>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Tekuće pomoći od inozemnih vlada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</si>
  <si>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</si>
  <si>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</si>
  <si>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</si>
  <si>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….</t>
  </si>
  <si>
    <t>Prihodi od prodaje proizvedene dugotrajne imovine</t>
  </si>
  <si>
    <t>Plaće (Bruto)</t>
  </si>
  <si>
    <t>Plaće za redovan rad</t>
  </si>
  <si>
    <t>Naknade troškova zaposlenima</t>
  </si>
  <si>
    <t>Službena putovanja</t>
  </si>
  <si>
    <t>3 Vlastiti prihodi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</si>
  <si>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</si>
  <si>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</si>
  <si>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</si>
  <si>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</si>
  <si>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</si>
  <si>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</si>
  <si>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</si>
  <si>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</si>
  <si>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</si>
  <si>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</si>
  <si>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</si>
  <si>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</si>
  <si>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</si>
  <si>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</si>
  <si>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</si>
  <si>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</si>
  <si>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</si>
  <si>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</si>
  <si>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</si>
  <si>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</si>
  <si>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</si>
  <si>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</si>
  <si>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</si>
  <si>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</si>
  <si>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</si>
  <si>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</si>
  <si>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</si>
  <si>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</si>
  <si>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</si>
  <si>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</si>
  <si>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</si>
  <si>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</si>
  <si>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</si>
  <si>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</si>
  <si>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</si>
  <si>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</si>
  <si>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>Kapitalne pomoći od inozemnih vlada</t>
  </si>
  <si>
    <t>Pomoći od inozemnih vlada</t>
  </si>
  <si>
    <t>Pomoći od međunar.org. te instit. i tijela EU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</si>
  <si>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</si>
  <si>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</si>
  <si>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</si>
  <si>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</si>
  <si>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proračunu iz drugih prorač.i izvanpror.koris.</t>
  </si>
  <si>
    <t>Tekuće pom.prorač. iz drugih prorač.i izvanpror.koris.</t>
  </si>
  <si>
    <t>Kapitalne pom.prorač.iz drugih prorač.i izvanpror.koris.</t>
  </si>
  <si>
    <t>Pomoći od izvanproračunskih korisnika</t>
  </si>
  <si>
    <t>Tekuće pomoći od izvanproračunskih korisnika</t>
  </si>
  <si>
    <t>Kapitalne pomoći od izvanproračunskih korisnika</t>
  </si>
  <si>
    <t>Pomoći prorač.koris.iz prorač.koji im nije nadležan</t>
  </si>
  <si>
    <t>Kapitalne pom.prorač.koris.iz prorač.koji im nije nadl.</t>
  </si>
  <si>
    <t>Tekuće pom.prorač.koris.iz prorač.koji im nije nadl.</t>
  </si>
  <si>
    <t>Pomoći temeljem prijenosa EU sredstava</t>
  </si>
  <si>
    <t>Tekuće pomoći temeljem prijenosa EU sredstava</t>
  </si>
  <si>
    <t>Kapitalne pomoći temeljem prijenosa EU sredstava</t>
  </si>
  <si>
    <t>Prihodi od imovine</t>
  </si>
  <si>
    <t>Prihodi od financijske imovine</t>
  </si>
  <si>
    <t>Prihodi od kamata po vrijed.papirima</t>
  </si>
  <si>
    <t>Kamate na oročena sred.i depoz.po viđenju</t>
  </si>
  <si>
    <t>Prihodi od zateznih kamata</t>
  </si>
  <si>
    <t>Prihodi od pruženih usluga</t>
  </si>
  <si>
    <t>Donacije od pravnih i fiz.osoba izvan općeg proračuna</t>
  </si>
  <si>
    <t>Tekuće pomoći</t>
  </si>
  <si>
    <t>Kapitalne pomoći</t>
  </si>
  <si>
    <t>Prihodi iz nadležnog proračuna u od HZZO-a na tem.ug.obv.</t>
  </si>
  <si>
    <t>Prihodi iz nadl.prorač.za fin.red.djel.pror.korisnika</t>
  </si>
  <si>
    <t>Prihodi iz nadl.prorač.za fin.rashoda poslovanja</t>
  </si>
  <si>
    <t>Prihodi iz nadl.prorač.za fin.rash.za nab.nefin.imov.</t>
  </si>
  <si>
    <t>Prihodi iz nadl.prorač.za fin.izdataka za fin.imov.i otpl.zajmova</t>
  </si>
  <si>
    <t>Kazne, upravne mjere i ostali prihodi</t>
  </si>
  <si>
    <t>Ostali prihodi</t>
  </si>
  <si>
    <t>Prihodi od prodaje postrojenja i opreme</t>
  </si>
  <si>
    <t>Prihodi od prodaje prijevoznih sredstava</t>
  </si>
  <si>
    <t>Prihodi od prodaje proizvedene kratkotrajne imovine</t>
  </si>
  <si>
    <t>Prihodi od prodaje zaliha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</si>
  <si>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</si>
  <si>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</si>
  <si>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</si>
  <si>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</si>
  <si>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</si>
  <si>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Naknade za korištenje privatnog vozila u službene svrhe</t>
  </si>
  <si>
    <t>Uredski materijal i ostali materijalni rashodi</t>
  </si>
  <si>
    <t>Materijal i sirovine</t>
  </si>
  <si>
    <t>Energija</t>
  </si>
  <si>
    <t>Materijal i dijelovi za tekuće i invest.održavanje</t>
  </si>
  <si>
    <t>Sitan inventar i auto gume</t>
  </si>
  <si>
    <t>Službena, radna i zaštitna odjeća i obuća</t>
  </si>
  <si>
    <t>Rashodi za usluge</t>
  </si>
  <si>
    <t>Naknade troškova osobama izvan radnog odnosa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</si>
  <si>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</si>
  <si>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</si>
  <si>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</si>
  <si>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</si>
  <si>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</si>
  <si>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Obvezni i preventivni zdravstveni pregledi zaposlenika</t>
  </si>
  <si>
    <t>Računalne usluge</t>
  </si>
  <si>
    <t>Ostale usluge</t>
  </si>
  <si>
    <t>Intelektualne i osobne usluge</t>
  </si>
  <si>
    <t>Ostali nespomenuti rashodi poslovanja</t>
  </si>
  <si>
    <t>Naknade za rad predstav.i izvrš.tijela, povjeren.i sl.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</si>
  <si>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</si>
  <si>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</si>
  <si>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</si>
  <si>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</si>
  <si>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</si>
  <si>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</si>
  <si>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</si>
  <si>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</si>
  <si>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</si>
  <si>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</si>
  <si>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Nematerijalna imovina</t>
  </si>
  <si>
    <t>Licence</t>
  </si>
  <si>
    <t>Rashodi za nabavu proizvedene dugotrajne imovine</t>
  </si>
  <si>
    <t>Građevinski objekti</t>
  </si>
  <si>
    <t>Ostali građevinski objekti</t>
  </si>
  <si>
    <t>Postrojenja i oprema</t>
  </si>
  <si>
    <t>Prijevozna sredstva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</si>
  <si>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</si>
  <si>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</si>
  <si>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</si>
  <si>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</si>
  <si>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</si>
  <si>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</si>
  <si>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Prijevozna sredstva sredstva u cestovnom prometu</t>
  </si>
  <si>
    <t>Rashodi za dodatna ulag.na nefinanc.imovini</t>
  </si>
  <si>
    <t>Dodatna ulaganja na građevinskim objektima</t>
  </si>
  <si>
    <t>1.1. Opći prihodi i primici</t>
  </si>
  <si>
    <t>3.1. Vlastiti prihodi</t>
  </si>
  <si>
    <t>5 Pomoći</t>
  </si>
  <si>
    <t>3.1. Vlastiti prihodi - Preneseni višak</t>
  </si>
  <si>
    <t>Opći prihodi i primici</t>
  </si>
  <si>
    <t xml:space="preserve">3.1. Vlastiti prihodi </t>
  </si>
  <si>
    <t>REDOVNA DJELATNOST</t>
  </si>
  <si>
    <t>AKTIVNOSTI IZ REDOVNE DJELATNOSTI</t>
  </si>
  <si>
    <t>1.1.</t>
  </si>
  <si>
    <t>Vlastiti prihodi</t>
  </si>
  <si>
    <t>KAPITALNI PROJEKTI</t>
  </si>
  <si>
    <t>Članak 1.</t>
  </si>
  <si>
    <t>Članak 2.</t>
  </si>
  <si>
    <t>Klasa:</t>
  </si>
  <si>
    <t>Urbroj:</t>
  </si>
  <si>
    <t>Izvještaj o izvršenju financijskog plana proračunskog korisnika za prvo polugodište sadrži Opći dio, Posebni dio, Obrazloženje i Posebne izvještaje.</t>
  </si>
  <si>
    <t xml:space="preserve">III. OBRAZLOŽENJE IZVJEŠTAJA O IZVRŠENJU FINANCIJSKOG PLANA PRORAČUNSKOG KORISNIKA JEDINICE LOKALNE I PODRUČNE (REGIONALNE) SAMOUPRAVE ZA PRVO POLUGODIŠTE 2023. </t>
  </si>
  <si>
    <t xml:space="preserve"> IV. POSEBNA IZVJEŠĆA UZ IZVJEŠTAJ O IZVRŠENJU FINANCIJSKOG PLANA PRORAČUNSKOG KORISNIKA JEDINICE LOKALNE I PODRUČNE (REGIONALNE) SAMOUPRAVE ZA PRVO POLUGODIŠTE 2023. </t>
  </si>
  <si>
    <t>IV.1.  IZVJEŠTAJ O ZADUŽIVANJU NA DOMAĆEM I STRANOM TRŽIŠTU NOVCA I KAPITALA</t>
  </si>
  <si>
    <t>IV.2.  IZVJEŠTAJ O KORIŠTENJU SREDSTAVA FONDOVA EUROPSKE UNIJE</t>
  </si>
  <si>
    <t xml:space="preserve">         POTENCIJALNIH OBVEZA PO OSNOVI SUDSKIH SPOROVA</t>
  </si>
  <si>
    <t>IV.3.  IZVJEŠTAJ O DANIM ZAJMOVIMA I POTRAŽIVANJIMA PO DANIM ZAJMOVIMA</t>
  </si>
  <si>
    <t xml:space="preserve">IV.4.  IZVJEŠTAJ O STANJU POTRAŽIVANJA I DOSPJELIH OBVEZA TE O STANJU </t>
  </si>
  <si>
    <t>III.1.  OBRAZLOŽENJE OPĆEG DIJELA IZVJEŠTAJA O IZVRŠENJU FINANCIJSKOG PLANA</t>
  </si>
  <si>
    <t>III.2.  OBRAZLOŽENJE POSEBNOG DIJELA IZVJEŠTAJA O IZVRŠENJU FINANCIJSKOG PLANA</t>
  </si>
  <si>
    <t>OBRAZLOŽENJE PRENESENOG VIŠKA/MANJKA SREDSTAVA IZ PRETHODNIH GODINA</t>
  </si>
  <si>
    <t>OBRAZLOŽENJE VIŠKA/MANJKA SREDSTAVA OSTVARENOG NA KRAJU TEKUĆE GODINE</t>
  </si>
  <si>
    <t>IZ NN (Obrazloženje posebnog dijela izvještaja o izvršenju financijskog plana proračunskog i izvanproračunskog korisnika za proračunsku godinu sadrži obrazloženje izvršenja programa koje se daje kroz obrazloženje izvršenja aktivnosti i projekata zajedno s ciljevima koji su ostvareni provedbom programa i pokazateljima uspješnosti realizacije tih ciljeva koji se sastoje od pokazatelja učinka i pokazatelja rezultata.)</t>
  </si>
  <si>
    <t>Doprinosi za obvezno zdrav.osig.</t>
  </si>
  <si>
    <t>(Izvještaj se daje samo na godišnjoj razini)</t>
  </si>
  <si>
    <t>(Izvještaj se daje i na polugodišnjoj i na godišnjoj razini)</t>
  </si>
  <si>
    <t>OBRAZLOŽENJE PRIHODA I RASHODA, PRIMITAKA I IZDATAKA OSTVARENIH U IZVJ. RAZDOBLJU</t>
  </si>
  <si>
    <t>Rashodi za materijal i energiju</t>
  </si>
  <si>
    <t>Plaće</t>
  </si>
  <si>
    <t>Doprinosi na plaću</t>
  </si>
  <si>
    <t>Materijal i dijelovi za tekuće i invest. održavanje</t>
  </si>
  <si>
    <t>Obavezni i preventivni zdravstveni pregledni zaposlenika</t>
  </si>
  <si>
    <t>Ostali nespomenuti rahodi poslovanja</t>
  </si>
  <si>
    <t>Naknade za rad predstav. i izvrš. tijela, povjeren. i sl.</t>
  </si>
  <si>
    <t>Ostali financijski rahodi</t>
  </si>
  <si>
    <t>Komunikacijske usluge</t>
  </si>
  <si>
    <t>Prijevozna sredstva u cestovnom prometu</t>
  </si>
  <si>
    <t xml:space="preserve">Rashodi za dodatna ulag. na nefinanc. imovini </t>
  </si>
  <si>
    <t>Uredski materijal i ostali mat.rashodi</t>
  </si>
  <si>
    <t>Bankarske usluge i usluge plat.prometa</t>
  </si>
  <si>
    <t>IF</t>
  </si>
  <si>
    <t>N/P</t>
  </si>
  <si>
    <t>prvo se popunjava - Programska klasifikacija</t>
  </si>
  <si>
    <t xml:space="preserve">piše se u </t>
  </si>
  <si>
    <t>sive</t>
  </si>
  <si>
    <t>zatim Rashodi i prihodi prema izvoru stupac prethodna godina</t>
  </si>
  <si>
    <t>na kraju se u sažetak unese redak Preneseni višak/manjak iz prethodne godine</t>
  </si>
  <si>
    <t xml:space="preserve"> Račun financiranja i Račun fin prema izvorima se ručno popunjava</t>
  </si>
  <si>
    <t>za obrazloženje posebnog dijela</t>
  </si>
  <si>
    <t>zatim - Račun prihoda i rashoda stupac prethodna godina za klase 6,7,3,4 i ostali stupci za klase 6 i 7 i provjera sa PR-RAS</t>
  </si>
  <si>
    <t>Vladana Desnice 2</t>
  </si>
  <si>
    <t>31300 Beli Manastir</t>
  </si>
  <si>
    <t>OIB: 62231201707</t>
  </si>
  <si>
    <t>JAVANA PROFESIONALNA VATROGASNA POSTROJBA GRADA BELOG MANASTIRA</t>
  </si>
  <si>
    <t>Beli Manastir, 25. kolovoza 2023. godine</t>
  </si>
  <si>
    <t>Javna profesionalna vatrogasna postrojba Grada Belog Manastira se u 2023. godine nije zaduživala.</t>
  </si>
  <si>
    <t>Izvještaj o izvršenju financijskog plana proračunskog korisnika za prvo polugodište 2023. godine objaviti će se na mrežnoj stranici Javne profesionalne vatrogasne postrojbe Grada Belog Manastira.</t>
  </si>
  <si>
    <t>Doprinos za mirovinsko osiguranje</t>
  </si>
  <si>
    <t>03 Javni red i sigurnost</t>
  </si>
  <si>
    <t>032 Usluge protupožarne zaštite</t>
  </si>
  <si>
    <t>Doprinosi za mirovinsko osiguranje</t>
  </si>
  <si>
    <t>1.6. Prihodi od fin.imovine i Ostali prihodi</t>
  </si>
  <si>
    <t>Prihodi od fin.imovine i Ostali prihodi</t>
  </si>
  <si>
    <t xml:space="preserve">Vlastiti prihodi </t>
  </si>
  <si>
    <t>5.7. Pomoći proračunu iz drugih proračuna</t>
  </si>
  <si>
    <t>Pomoći proračunu iz drugih proračuna</t>
  </si>
  <si>
    <t>6.1. Donacije od prav.i fiz.osoba izvan OP</t>
  </si>
  <si>
    <t>Donacije od prav.i fiz.osoba izvan OP</t>
  </si>
  <si>
    <t xml:space="preserve">1.6. Prihodi od fin.imovine i Ostali prihodi </t>
  </si>
  <si>
    <t>JAVNA PROFESIONALNA VATROGASNA POSTROJBA GRADA BELOG MANASTIRA</t>
  </si>
  <si>
    <t>PROGRAM 1006</t>
  </si>
  <si>
    <t>A100630</t>
  </si>
  <si>
    <t>K100630</t>
  </si>
  <si>
    <t>RASHODI POSLOVANJA</t>
  </si>
  <si>
    <t>RASHODI ZA NABAVU NEFIN.IMOVINE</t>
  </si>
  <si>
    <t>1.6. Prihodi od imovine i Ostali prihodi</t>
  </si>
  <si>
    <t>Predsjednik Vatrogasnog Vijeća:</t>
  </si>
  <si>
    <t>Temeljem odredbi Zakona o proračunu (Narodne novine broj144/21.) te odredbama Pravilnika o polugodišnjem i godišnjem izvještaju o izvršenju proračuna i financijskog plana (Narodne novine broj 85/23.) Vatrogasno Vijeće Javne profesionalne vatrogasne postrojbe Grada Belog Manastira na svojoj __. sjednici održanoj dana ______  2023. godine donosi</t>
  </si>
  <si>
    <t>Preneseni manjak iz prethodnih godina nastao je zbog nesudjelovanja Općina sa područja Baranje u financiranju redovnih troškova JPVP, a to je rezultiralo smanjenim prihodima od Pomoći iz drugih JLP(R)S-a.</t>
  </si>
  <si>
    <t>Javna profesionalna vatrogasna postrojba Grada Belog Manastira je provodila redovne aktivnosti, a sukladno Planu i programu rada te financijskim planom za 2023. godinu. U odnosu na isto izvještajno razdoblje prošle godine Prihodi poslovanja povećali su se za 8% što je u srazjmeru i sa povećanjem Rashoda poslovanja koji su se također povećali u odnosu na isto izvještajno razdoblje prošle godine za 7% .</t>
  </si>
  <si>
    <t>Financijska sredstva trošila su se sukladno Finacijskom planu.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</si>
</sst>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Times New Roman"/>
      <family val="1"/>
      <charset val="238"/>
    </font>
    <font>
      <sz val="12"/>
      <color rgb="FF231F2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2" fontId="0" fillId="0" borderId="3" xfId="0" applyNumberFormat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 indent="13"/>
    </xf>
    <xf numFmtId="0" fontId="31" fillId="0" borderId="0" xfId="0" applyFont="1" applyAlignment="1">
      <alignment vertical="center"/>
    </xf>
    <xf numFmtId="4" fontId="5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/>
    </xf>
    <xf numFmtId="0" fontId="25" fillId="0" borderId="0" xfId="0" applyFont="1"/>
    <xf numFmtId="0" fontId="32" fillId="0" borderId="0" xfId="0" applyFont="1" applyAlignment="1">
      <alignment vertical="center"/>
    </xf>
    <xf numFmtId="0" fontId="32" fillId="0" borderId="0" xfId="0" applyFont="1"/>
    <xf numFmtId="0" fontId="34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vertical="center" wrapText="1"/>
    </xf>
    <xf numFmtId="0" fontId="26" fillId="0" borderId="4" xfId="0" applyFont="1" applyBorder="1" applyAlignment="1">
      <alignment horizontal="left" vertical="center"/>
    </xf>
    <xf numFmtId="3" fontId="21" fillId="5" borderId="4" xfId="0" applyNumberFormat="1" applyFont="1" applyFill="1" applyBorder="1" applyAlignment="1">
      <alignment horizontal="right" vertical="center"/>
    </xf>
    <xf numFmtId="3" fontId="21" fillId="5" borderId="3" xfId="0" applyNumberFormat="1" applyFont="1" applyFill="1" applyBorder="1" applyAlignment="1">
      <alignment horizontal="right" vertical="center"/>
    </xf>
    <xf numFmtId="0" fontId="22" fillId="0" borderId="4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righ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3" fontId="35" fillId="5" borderId="4" xfId="0" applyNumberFormat="1" applyFont="1" applyFill="1" applyBorder="1" applyAlignment="1">
      <alignment horizontal="right" vertical="center"/>
    </xf>
    <xf numFmtId="4" fontId="37" fillId="2" borderId="3" xfId="0" applyNumberFormat="1" applyFont="1" applyFill="1" applyBorder="1" applyAlignment="1">
      <alignment horizontal="right" vertical="center"/>
    </xf>
    <xf numFmtId="1" fontId="0" fillId="2" borderId="3" xfId="0" applyNumberFormat="1" applyFill="1" applyBorder="1"/>
    <xf numFmtId="3" fontId="3" fillId="5" borderId="3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0" fontId="11" fillId="6" borderId="3" xfId="0" applyFont="1" applyFill="1" applyBorder="1" applyAlignment="1">
      <alignment horizontal="left" vertical="center" wrapText="1"/>
    </xf>
    <xf numFmtId="3" fontId="6" fillId="6" borderId="3" xfId="0" applyNumberFormat="1" applyFont="1" applyFill="1" applyBorder="1" applyAlignment="1">
      <alignment horizontal="right"/>
    </xf>
    <xf numFmtId="2" fontId="1" fillId="6" borderId="3" xfId="0" applyNumberFormat="1" applyFont="1" applyFill="1" applyBorder="1"/>
    <xf numFmtId="0" fontId="5" fillId="6" borderId="4" xfId="0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 vertical="center"/>
    </xf>
    <xf numFmtId="4" fontId="5" fillId="6" borderId="3" xfId="0" applyNumberFormat="1" applyFont="1" applyFill="1" applyBorder="1" applyAlignment="1">
      <alignment horizontal="right" vertical="center"/>
    </xf>
    <xf numFmtId="0" fontId="22" fillId="7" borderId="3" xfId="0" applyFont="1" applyFill="1" applyBorder="1" applyAlignment="1">
      <alignment horizontal="left" vertical="center"/>
    </xf>
    <xf numFmtId="3" fontId="21" fillId="7" borderId="4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22" fillId="7" borderId="4" xfId="0" applyFont="1" applyFill="1" applyBorder="1" applyAlignment="1">
      <alignment horizontal="left" vertical="center"/>
    </xf>
    <xf numFmtId="4" fontId="38" fillId="7" borderId="3" xfId="0" applyNumberFormat="1" applyFont="1" applyFill="1" applyBorder="1" applyAlignment="1">
      <alignment horizontal="right" vertical="center"/>
    </xf>
    <xf numFmtId="0" fontId="6" fillId="8" borderId="7" xfId="0" applyFont="1" applyFill="1" applyBorder="1" applyAlignment="1">
      <alignment horizontal="left" vertical="center" wrapText="1"/>
    </xf>
    <xf numFmtId="3" fontId="6" fillId="8" borderId="7" xfId="0" applyNumberFormat="1" applyFont="1" applyFill="1" applyBorder="1" applyAlignment="1">
      <alignment horizontal="right" vertical="center"/>
    </xf>
    <xf numFmtId="4" fontId="5" fillId="8" borderId="3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left" vertical="center" wrapText="1"/>
    </xf>
    <xf numFmtId="3" fontId="6" fillId="8" borderId="4" xfId="0" applyNumberFormat="1" applyFont="1" applyFill="1" applyBorder="1" applyAlignment="1">
      <alignment horizontal="right" vertical="center"/>
    </xf>
    <xf numFmtId="0" fontId="11" fillId="8" borderId="3" xfId="0" applyFont="1" applyFill="1" applyBorder="1" applyAlignment="1">
      <alignment horizontal="left" vertical="center" wrapText="1"/>
    </xf>
    <xf numFmtId="3" fontId="6" fillId="8" borderId="3" xfId="0" applyNumberFormat="1" applyFont="1" applyFill="1" applyBorder="1" applyAlignment="1">
      <alignment horizontal="right"/>
    </xf>
    <xf numFmtId="2" fontId="1" fillId="8" borderId="3" xfId="0" applyNumberFormat="1" applyFont="1" applyFill="1" applyBorder="1"/>
    <xf numFmtId="0" fontId="11" fillId="8" borderId="3" xfId="0" quotePrefix="1" applyFont="1" applyFill="1" applyBorder="1" applyAlignment="1">
      <alignment horizontal="left" vertical="center"/>
    </xf>
    <xf numFmtId="0" fontId="16" fillId="8" borderId="3" xfId="0" quotePrefix="1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vertical="center" wrapText="1"/>
    </xf>
    <xf numFmtId="0" fontId="1" fillId="6" borderId="3" xfId="0" applyFont="1" applyFill="1" applyBorder="1"/>
    <xf numFmtId="0" fontId="11" fillId="6" borderId="3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1" fillId="7" borderId="3" xfId="0" applyFont="1" applyFill="1" applyBorder="1"/>
    <xf numFmtId="3" fontId="6" fillId="7" borderId="3" xfId="0" applyNumberFormat="1" applyFont="1" applyFill="1" applyBorder="1" applyAlignment="1">
      <alignment horizontal="right"/>
    </xf>
    <xf numFmtId="2" fontId="1" fillId="7" borderId="3" xfId="0" applyNumberFormat="1" applyFont="1" applyFill="1" applyBorder="1"/>
    <xf numFmtId="1" fontId="6" fillId="7" borderId="3" xfId="0" applyNumberFormat="1" applyFont="1" applyFill="1" applyBorder="1" applyAlignment="1">
      <alignment horizontal="right"/>
    </xf>
    <xf numFmtId="3" fontId="21" fillId="5" borderId="3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2" fontId="23" fillId="0" borderId="3" xfId="0" applyNumberFormat="1" applyFont="1" applyBorder="1"/>
    <xf numFmtId="0" fontId="23" fillId="0" borderId="0" xfId="0" applyFont="1"/>
    <xf numFmtId="0" fontId="10" fillId="2" borderId="3" xfId="0" applyFont="1" applyFill="1" applyBorder="1" applyAlignment="1">
      <alignment horizontal="left" vertical="center" wrapText="1"/>
    </xf>
    <xf numFmtId="0" fontId="0" fillId="5" borderId="0" xfId="0" applyFill="1"/>
    <xf numFmtId="3" fontId="3" fillId="5" borderId="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2" fontId="0" fillId="2" borderId="3" xfId="0" applyNumberFormat="1" applyFill="1" applyBorder="1"/>
    <xf numFmtId="0" fontId="34" fillId="4" borderId="0" xfId="0" applyFont="1" applyFill="1" applyAlignment="1">
      <alignment horizontal="left" wrapText="1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4" fillId="4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21" fillId="7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3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opLeftCell="A4" workbookViewId="0">
      <selection sqref="A1:XFD4"/>
    </sheetView>
  </sheetViews>
  <sheetFormatPr defaultRowHeight="15" x14ac:dyDescent="0.25"/>
  <cols>
    <col min="9" max="9" width="9.140625" customWidth="1"/>
  </cols>
  <sheetData>
    <row r="1" spans="1:11" ht="15.75" x14ac:dyDescent="0.25">
      <c r="A1" s="81" t="s">
        <v>219</v>
      </c>
    </row>
    <row r="2" spans="1:11" ht="15.75" x14ac:dyDescent="0.25">
      <c r="A2" s="81" t="s">
        <v>216</v>
      </c>
    </row>
    <row r="3" spans="1:11" ht="15.75" x14ac:dyDescent="0.25">
      <c r="A3" s="81" t="s">
        <v>217</v>
      </c>
    </row>
    <row r="4" spans="1:11" ht="15.75" x14ac:dyDescent="0.25">
      <c r="A4" s="81" t="s">
        <v>218</v>
      </c>
    </row>
    <row r="7" spans="1:11" x14ac:dyDescent="0.25">
      <c r="A7" s="75"/>
    </row>
    <row r="8" spans="1:11" x14ac:dyDescent="0.25">
      <c r="A8" s="76"/>
    </row>
    <row r="9" spans="1:11" ht="71.25" customHeight="1" x14ac:dyDescent="0.25">
      <c r="A9" s="148" t="s">
        <v>178</v>
      </c>
      <c r="B9" s="148"/>
      <c r="C9" s="148"/>
      <c r="D9" s="148"/>
      <c r="E9" s="148"/>
      <c r="F9" s="148"/>
      <c r="G9" s="148"/>
      <c r="H9" s="148"/>
      <c r="I9" s="148"/>
      <c r="J9" s="38"/>
      <c r="K9" s="38"/>
    </row>
    <row r="11" spans="1:11" x14ac:dyDescent="0.25">
      <c r="A11" s="75"/>
    </row>
    <row r="12" spans="1:11" x14ac:dyDescent="0.25">
      <c r="A12" s="75"/>
    </row>
    <row r="13" spans="1:11" x14ac:dyDescent="0.25">
      <c r="A13" s="75"/>
    </row>
    <row r="14" spans="1:11" x14ac:dyDescent="0.25">
      <c r="A14" s="147" t="s">
        <v>179</v>
      </c>
      <c r="B14" s="147"/>
      <c r="C14" s="147"/>
      <c r="D14" s="147"/>
      <c r="E14" s="147"/>
      <c r="F14" s="147"/>
      <c r="G14" s="147"/>
      <c r="H14" s="147"/>
      <c r="I14" s="147"/>
    </row>
    <row r="15" spans="1:11" x14ac:dyDescent="0.25">
      <c r="A15" s="84" t="s">
        <v>191</v>
      </c>
    </row>
    <row r="16" spans="1:11" ht="43.5" customHeight="1" x14ac:dyDescent="0.25">
      <c r="A16" s="149" t="s">
        <v>221</v>
      </c>
      <c r="B16" s="149"/>
      <c r="C16" s="149"/>
      <c r="D16" s="149"/>
      <c r="E16" s="149"/>
      <c r="F16" s="149"/>
      <c r="G16" s="149"/>
      <c r="H16" s="149"/>
      <c r="I16" s="149"/>
    </row>
    <row r="17" spans="1:9" x14ac:dyDescent="0.25">
      <c r="A17" s="75"/>
    </row>
    <row r="18" spans="1:9" x14ac:dyDescent="0.25">
      <c r="A18" s="82" t="s">
        <v>180</v>
      </c>
    </row>
    <row r="19" spans="1:9" x14ac:dyDescent="0.25">
      <c r="A19" s="84" t="s">
        <v>190</v>
      </c>
    </row>
    <row r="20" spans="1:9" ht="38.25" customHeight="1" x14ac:dyDescent="0.25">
      <c r="A20" s="146" t="s">
        <v>207</v>
      </c>
      <c r="B20" s="146"/>
      <c r="C20" s="146"/>
      <c r="D20" s="146"/>
      <c r="E20" s="146"/>
      <c r="F20" s="146"/>
      <c r="G20" s="146"/>
      <c r="H20" s="146"/>
      <c r="I20" s="146"/>
    </row>
    <row r="21" spans="1:9" x14ac:dyDescent="0.25">
      <c r="A21" s="75"/>
    </row>
    <row r="22" spans="1:9" x14ac:dyDescent="0.25">
      <c r="A22" s="83" t="s">
        <v>182</v>
      </c>
    </row>
    <row r="23" spans="1:9" x14ac:dyDescent="0.25">
      <c r="A23" s="84" t="s">
        <v>190</v>
      </c>
    </row>
    <row r="24" spans="1:9" ht="42.75" customHeight="1" x14ac:dyDescent="0.25">
      <c r="A24" s="146" t="s">
        <v>207</v>
      </c>
      <c r="B24" s="146"/>
      <c r="C24" s="146"/>
      <c r="D24" s="146"/>
      <c r="E24" s="146"/>
      <c r="F24" s="146"/>
      <c r="G24" s="146"/>
      <c r="H24" s="146"/>
      <c r="I24" s="146"/>
    </row>
    <row r="26" spans="1:9" x14ac:dyDescent="0.25">
      <c r="A26" s="83" t="s">
        <v>183</v>
      </c>
    </row>
    <row r="27" spans="1:9" x14ac:dyDescent="0.25">
      <c r="A27" s="83" t="s">
        <v>181</v>
      </c>
    </row>
    <row r="28" spans="1:9" x14ac:dyDescent="0.25">
      <c r="A28" s="84" t="s">
        <v>190</v>
      </c>
    </row>
    <row r="29" spans="1:9" ht="42" customHeight="1" x14ac:dyDescent="0.25">
      <c r="A29" s="146" t="s">
        <v>207</v>
      </c>
      <c r="B29" s="146"/>
      <c r="C29" s="146"/>
      <c r="D29" s="146"/>
      <c r="E29" s="146"/>
      <c r="F29" s="146"/>
      <c r="G29" s="146"/>
      <c r="H29" s="146"/>
      <c r="I29" s="146"/>
    </row>
    <row r="30" spans="1:9" ht="10.5" customHeight="1" x14ac:dyDescent="0.25">
      <c r="A30" s="146"/>
      <c r="B30" s="146"/>
      <c r="C30" s="146"/>
      <c r="D30" s="146"/>
      <c r="E30" s="146"/>
      <c r="F30" s="146"/>
      <c r="G30" s="146"/>
      <c r="H30" s="146"/>
      <c r="I30" s="146"/>
    </row>
    <row r="33" spans="1:1" ht="15.75" x14ac:dyDescent="0.25">
      <c r="A33" s="80" t="s">
        <v>220</v>
      </c>
    </row>
  </sheetData>
  <mergeCells count="6">
    <mergeCell ref="A29:I30"/>
    <mergeCell ref="A14:I14"/>
    <mergeCell ref="A9:I9"/>
    <mergeCell ref="A20:I20"/>
    <mergeCell ref="A16:I16"/>
    <mergeCell ref="A24:I2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52"/>
  <sheetViews>
    <sheetView topLeftCell="A211" zoomScale="90" zoomScaleNormal="90" workbookViewId="0">
      <selection activeCell="F33" sqref="F3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8" width="25.28515625" customWidth="1"/>
    <col min="9" max="9" width="15.7109375" customWidth="1"/>
  </cols>
  <sheetData>
    <row r="1" spans="1:9" ht="18" x14ac:dyDescent="0.25">
      <c r="B1" s="2"/>
      <c r="C1" s="2"/>
      <c r="D1" s="2"/>
      <c r="E1" s="2"/>
      <c r="F1" s="2"/>
      <c r="G1" s="2"/>
      <c r="H1" s="2"/>
      <c r="I1" s="3"/>
    </row>
    <row r="2" spans="1:9" ht="18" customHeight="1" x14ac:dyDescent="0.25">
      <c r="B2" s="148" t="s">
        <v>12</v>
      </c>
      <c r="C2" s="179"/>
      <c r="D2" s="179"/>
      <c r="E2" s="179"/>
      <c r="F2" s="179"/>
      <c r="G2" s="179"/>
      <c r="H2" s="179"/>
      <c r="I2" s="179"/>
    </row>
    <row r="3" spans="1:9" ht="18" x14ac:dyDescent="0.25">
      <c r="B3" s="2"/>
      <c r="C3" s="2"/>
      <c r="D3" s="2"/>
      <c r="E3" s="2"/>
      <c r="F3" s="2"/>
      <c r="G3" s="2"/>
      <c r="H3" s="2"/>
      <c r="I3" s="3"/>
    </row>
    <row r="4" spans="1:9" ht="15.75" x14ac:dyDescent="0.25">
      <c r="B4" s="186" t="s">
        <v>69</v>
      </c>
      <c r="C4" s="186"/>
      <c r="D4" s="186"/>
      <c r="E4" s="186"/>
      <c r="F4" s="186"/>
      <c r="G4" s="186"/>
      <c r="H4" s="186"/>
      <c r="I4" s="186"/>
    </row>
    <row r="5" spans="1:9" ht="18" x14ac:dyDescent="0.25">
      <c r="B5" s="2"/>
      <c r="C5" s="2"/>
      <c r="D5" s="2"/>
      <c r="E5" s="2"/>
      <c r="F5" s="2"/>
      <c r="G5" s="2"/>
      <c r="H5" s="2"/>
      <c r="I5" s="3"/>
    </row>
    <row r="6" spans="1:9" ht="25.5" x14ac:dyDescent="0.25">
      <c r="B6" s="175" t="s">
        <v>8</v>
      </c>
      <c r="C6" s="176"/>
      <c r="D6" s="176"/>
      <c r="E6" s="177"/>
      <c r="F6" s="42" t="s">
        <v>48</v>
      </c>
      <c r="G6" s="42" t="s">
        <v>45</v>
      </c>
      <c r="H6" s="42" t="s">
        <v>70</v>
      </c>
      <c r="I6" s="42" t="s">
        <v>46</v>
      </c>
    </row>
    <row r="7" spans="1:9" s="29" customFormat="1" ht="15.75" customHeight="1" x14ac:dyDescent="0.2">
      <c r="B7" s="187">
        <v>1</v>
      </c>
      <c r="C7" s="188"/>
      <c r="D7" s="188"/>
      <c r="E7" s="189"/>
      <c r="F7" s="43">
        <v>2</v>
      </c>
      <c r="G7" s="43">
        <v>3</v>
      </c>
      <c r="H7" s="43">
        <v>4</v>
      </c>
      <c r="I7" s="43" t="s">
        <v>44</v>
      </c>
    </row>
    <row r="8" spans="1:9" s="62" customFormat="1" ht="51" customHeight="1" x14ac:dyDescent="0.25">
      <c r="B8" s="180">
        <v>35302</v>
      </c>
      <c r="C8" s="181"/>
      <c r="D8" s="182"/>
      <c r="E8" s="103" t="s">
        <v>235</v>
      </c>
      <c r="F8" s="104">
        <f>F9+F10+F11+F12+F13</f>
        <v>526848.78</v>
      </c>
      <c r="G8" s="104">
        <f t="shared" ref="G8:H8" si="0">G9+G10+G11+G12+G13</f>
        <v>526848.78</v>
      </c>
      <c r="H8" s="104">
        <f t="shared" si="0"/>
        <v>278978.67</v>
      </c>
      <c r="I8" s="105">
        <f>IFERROR(H8/G8*100,0)</f>
        <v>52.952323435198991</v>
      </c>
    </row>
    <row r="9" spans="1:9" s="57" customFormat="1" ht="14.25" customHeight="1" x14ac:dyDescent="0.25">
      <c r="B9" s="183" t="s">
        <v>161</v>
      </c>
      <c r="C9" s="184"/>
      <c r="D9" s="185"/>
      <c r="E9" s="106" t="s">
        <v>165</v>
      </c>
      <c r="F9" s="107">
        <f>F16+F257</f>
        <v>474423.28</v>
      </c>
      <c r="G9" s="107">
        <f>G16+G257</f>
        <v>474423.28</v>
      </c>
      <c r="H9" s="107">
        <f>H16+H257</f>
        <v>265241.08999999997</v>
      </c>
      <c r="I9" s="108">
        <f t="shared" ref="I9:I65" si="1">IFERROR(H9/G9*100,0)</f>
        <v>55.908110158506538</v>
      </c>
    </row>
    <row r="10" spans="1:9" s="57" customFormat="1" ht="16.5" customHeight="1" x14ac:dyDescent="0.25">
      <c r="B10" s="193" t="s">
        <v>234</v>
      </c>
      <c r="C10" s="193"/>
      <c r="D10" s="193"/>
      <c r="E10" s="106" t="s">
        <v>228</v>
      </c>
      <c r="F10" s="107">
        <f>F64+F276</f>
        <v>0</v>
      </c>
      <c r="G10" s="107">
        <f>G64+G276</f>
        <v>0</v>
      </c>
      <c r="H10" s="107">
        <f>H64+H276</f>
        <v>8.6300000000000008</v>
      </c>
      <c r="I10" s="108">
        <f t="shared" si="1"/>
        <v>0</v>
      </c>
    </row>
    <row r="11" spans="1:9" s="57" customFormat="1" ht="15" customHeight="1" x14ac:dyDescent="0.25">
      <c r="B11" s="190" t="s">
        <v>166</v>
      </c>
      <c r="C11" s="191"/>
      <c r="D11" s="192"/>
      <c r="E11" s="109" t="s">
        <v>229</v>
      </c>
      <c r="F11" s="107">
        <f>F112+F295</f>
        <v>42471.29</v>
      </c>
      <c r="G11" s="107">
        <f>G112+G295</f>
        <v>42471.29</v>
      </c>
      <c r="H11" s="107">
        <f>H112+H298</f>
        <v>5910.88</v>
      </c>
      <c r="I11" s="108">
        <f t="shared" si="1"/>
        <v>13.917354523491046</v>
      </c>
    </row>
    <row r="12" spans="1:9" s="57" customFormat="1" ht="15.75" customHeight="1" x14ac:dyDescent="0.25">
      <c r="B12" s="190" t="s">
        <v>230</v>
      </c>
      <c r="C12" s="191"/>
      <c r="D12" s="192"/>
      <c r="E12" s="109" t="s">
        <v>231</v>
      </c>
      <c r="F12" s="107">
        <f>F160+F314</f>
        <v>0</v>
      </c>
      <c r="G12" s="107">
        <f>G160+G314</f>
        <v>9954.2099999999991</v>
      </c>
      <c r="H12" s="107">
        <f>H160+H314</f>
        <v>7818.07</v>
      </c>
      <c r="I12" s="108">
        <f t="shared" si="1"/>
        <v>78.540336199457315</v>
      </c>
    </row>
    <row r="13" spans="1:9" s="57" customFormat="1" ht="15.75" customHeight="1" x14ac:dyDescent="0.25">
      <c r="B13" s="190" t="s">
        <v>232</v>
      </c>
      <c r="C13" s="191"/>
      <c r="D13" s="192"/>
      <c r="E13" s="109" t="s">
        <v>233</v>
      </c>
      <c r="F13" s="107">
        <f>F208+F333</f>
        <v>9954.2099999999991</v>
      </c>
      <c r="G13" s="107">
        <f>G208+G333</f>
        <v>0</v>
      </c>
      <c r="H13" s="107">
        <f>H208+H333</f>
        <v>0</v>
      </c>
      <c r="I13" s="108">
        <f t="shared" si="1"/>
        <v>0</v>
      </c>
    </row>
    <row r="14" spans="1:9" s="62" customFormat="1" ht="30" customHeight="1" x14ac:dyDescent="0.25">
      <c r="B14" s="180" t="s">
        <v>236</v>
      </c>
      <c r="C14" s="181"/>
      <c r="D14" s="182"/>
      <c r="E14" s="103" t="s">
        <v>167</v>
      </c>
      <c r="F14" s="104">
        <f>F15+F256</f>
        <v>526848.78</v>
      </c>
      <c r="G14" s="104">
        <f>G15+G256</f>
        <v>526848.78</v>
      </c>
      <c r="H14" s="104">
        <f>H15+H256</f>
        <v>265397.00999999995</v>
      </c>
      <c r="I14" s="105">
        <f t="shared" si="1"/>
        <v>50.374418632989894</v>
      </c>
    </row>
    <row r="15" spans="1:9" s="61" customFormat="1" ht="30" customHeight="1" x14ac:dyDescent="0.25">
      <c r="B15" s="194" t="s">
        <v>237</v>
      </c>
      <c r="C15" s="195"/>
      <c r="D15" s="196"/>
      <c r="E15" s="114" t="s">
        <v>168</v>
      </c>
      <c r="F15" s="115">
        <f>F17+F65+F113+F161+F209</f>
        <v>497365.16000000003</v>
      </c>
      <c r="G15" s="115">
        <f t="shared" ref="G15:H15" si="2">G17+G65+G113+G161+G209</f>
        <v>497365.16000000003</v>
      </c>
      <c r="H15" s="115">
        <f t="shared" si="2"/>
        <v>265397.00999999995</v>
      </c>
      <c r="I15" s="113">
        <f t="shared" si="1"/>
        <v>53.360595261638331</v>
      </c>
    </row>
    <row r="16" spans="1:9" s="57" customFormat="1" ht="15.75" customHeight="1" x14ac:dyDescent="0.25">
      <c r="A16" s="57" t="s">
        <v>206</v>
      </c>
      <c r="B16" s="183" t="s">
        <v>169</v>
      </c>
      <c r="C16" s="184"/>
      <c r="D16" s="185"/>
      <c r="E16" s="106" t="s">
        <v>165</v>
      </c>
      <c r="F16" s="107">
        <f>F18+F26+F59</f>
        <v>470157</v>
      </c>
      <c r="G16" s="107">
        <f t="shared" ref="G16:H16" si="3">G18+G26+G59</f>
        <v>470157</v>
      </c>
      <c r="H16" s="107">
        <f t="shared" si="3"/>
        <v>265241.08999999997</v>
      </c>
      <c r="I16" s="108">
        <f t="shared" si="1"/>
        <v>56.415429314037645</v>
      </c>
    </row>
    <row r="17" spans="2:9" s="139" customFormat="1" ht="15.75" customHeight="1" x14ac:dyDescent="0.25">
      <c r="B17" s="58">
        <v>3</v>
      </c>
      <c r="C17" s="59"/>
      <c r="D17" s="60"/>
      <c r="E17" s="140" t="s">
        <v>239</v>
      </c>
      <c r="F17" s="66">
        <f>F18+F26+F59</f>
        <v>470157</v>
      </c>
      <c r="G17" s="66">
        <f t="shared" ref="G17:H17" si="4">G18+G26+G59</f>
        <v>470157</v>
      </c>
      <c r="H17" s="66">
        <f t="shared" si="4"/>
        <v>265241.08999999997</v>
      </c>
      <c r="I17" s="78">
        <f t="shared" si="1"/>
        <v>56.415429314037645</v>
      </c>
    </row>
    <row r="18" spans="2:9" s="61" customFormat="1" ht="30" customHeight="1" x14ac:dyDescent="0.25">
      <c r="B18" s="178">
        <v>31</v>
      </c>
      <c r="C18" s="178"/>
      <c r="D18" s="178"/>
      <c r="E18" s="63" t="s">
        <v>5</v>
      </c>
      <c r="F18" s="66">
        <f>F19+F21+F23</f>
        <v>422510</v>
      </c>
      <c r="G18" s="66">
        <f t="shared" ref="G18:H18" si="5">G19+G21+G23</f>
        <v>422510</v>
      </c>
      <c r="H18" s="66">
        <f t="shared" si="5"/>
        <v>245337.65000000002</v>
      </c>
      <c r="I18" s="78">
        <f t="shared" si="1"/>
        <v>58.066708480272666</v>
      </c>
    </row>
    <row r="19" spans="2:9" s="46" customFormat="1" ht="30" customHeight="1" x14ac:dyDescent="0.25">
      <c r="B19" s="49"/>
      <c r="C19" s="50">
        <v>311</v>
      </c>
      <c r="D19" s="45"/>
      <c r="E19" s="48" t="s">
        <v>194</v>
      </c>
      <c r="F19" s="67">
        <f>F20</f>
        <v>344510</v>
      </c>
      <c r="G19" s="67">
        <f t="shared" ref="G19:H19" si="6">G20</f>
        <v>344510</v>
      </c>
      <c r="H19" s="67">
        <f t="shared" si="6"/>
        <v>199060.67</v>
      </c>
      <c r="I19" s="78">
        <f t="shared" si="1"/>
        <v>57.780810426402716</v>
      </c>
    </row>
    <row r="20" spans="2:9" s="57" customFormat="1" ht="30" customHeight="1" x14ac:dyDescent="0.25">
      <c r="B20" s="52"/>
      <c r="C20" s="53"/>
      <c r="D20" s="54">
        <v>3111</v>
      </c>
      <c r="E20" s="56" t="s">
        <v>31</v>
      </c>
      <c r="F20" s="87">
        <v>344510</v>
      </c>
      <c r="G20" s="87">
        <v>344510</v>
      </c>
      <c r="H20" s="88">
        <v>199060.67</v>
      </c>
      <c r="I20" s="78">
        <f t="shared" si="1"/>
        <v>57.780810426402716</v>
      </c>
    </row>
    <row r="21" spans="2:9" s="46" customFormat="1" ht="30" customHeight="1" x14ac:dyDescent="0.25">
      <c r="B21" s="49"/>
      <c r="C21" s="50">
        <v>312</v>
      </c>
      <c r="D21" s="85"/>
      <c r="E21" s="51" t="s">
        <v>110</v>
      </c>
      <c r="F21" s="67">
        <f>F22</f>
        <v>4000</v>
      </c>
      <c r="G21" s="67">
        <f t="shared" ref="G21:H21" si="7">G22</f>
        <v>4000</v>
      </c>
      <c r="H21" s="67">
        <f t="shared" si="7"/>
        <v>0</v>
      </c>
      <c r="I21" s="78">
        <f t="shared" si="1"/>
        <v>0</v>
      </c>
    </row>
    <row r="22" spans="2:9" s="57" customFormat="1" ht="30" customHeight="1" x14ac:dyDescent="0.25">
      <c r="B22" s="52"/>
      <c r="C22" s="53"/>
      <c r="D22" s="54">
        <v>3121</v>
      </c>
      <c r="E22" s="56" t="s">
        <v>110</v>
      </c>
      <c r="F22" s="87">
        <v>4000</v>
      </c>
      <c r="G22" s="87">
        <v>4000</v>
      </c>
      <c r="H22" s="88"/>
      <c r="I22" s="78">
        <f t="shared" si="1"/>
        <v>0</v>
      </c>
    </row>
    <row r="23" spans="2:9" s="46" customFormat="1" ht="30" customHeight="1" x14ac:dyDescent="0.25">
      <c r="B23" s="49"/>
      <c r="C23" s="50">
        <v>313</v>
      </c>
      <c r="D23" s="45"/>
      <c r="E23" s="51" t="s">
        <v>195</v>
      </c>
      <c r="F23" s="67">
        <f>F24+F25</f>
        <v>74000</v>
      </c>
      <c r="G23" s="67">
        <f t="shared" ref="G23:H23" si="8">G24+G25</f>
        <v>74000</v>
      </c>
      <c r="H23" s="67">
        <f t="shared" si="8"/>
        <v>46276.979999999996</v>
      </c>
      <c r="I23" s="78">
        <f t="shared" si="1"/>
        <v>62.536459459459458</v>
      </c>
    </row>
    <row r="24" spans="2:9" s="46" customFormat="1" ht="30" customHeight="1" x14ac:dyDescent="0.25">
      <c r="B24" s="49"/>
      <c r="C24" s="50"/>
      <c r="D24" s="45">
        <v>3131</v>
      </c>
      <c r="E24" s="51" t="s">
        <v>226</v>
      </c>
      <c r="F24" s="138">
        <v>24000</v>
      </c>
      <c r="G24" s="138">
        <v>24000</v>
      </c>
      <c r="H24" s="138">
        <v>14768.25</v>
      </c>
      <c r="I24" s="78">
        <f t="shared" si="1"/>
        <v>61.534374999999997</v>
      </c>
    </row>
    <row r="25" spans="2:9" s="57" customFormat="1" ht="30" customHeight="1" x14ac:dyDescent="0.25">
      <c r="B25" s="52"/>
      <c r="C25" s="53"/>
      <c r="D25" s="54">
        <v>3132</v>
      </c>
      <c r="E25" s="9" t="s">
        <v>189</v>
      </c>
      <c r="F25" s="87">
        <v>50000</v>
      </c>
      <c r="G25" s="87">
        <v>50000</v>
      </c>
      <c r="H25" s="88">
        <v>31508.73</v>
      </c>
      <c r="I25" s="78">
        <f t="shared" si="1"/>
        <v>63.01746</v>
      </c>
    </row>
    <row r="26" spans="2:9" s="61" customFormat="1" ht="30" customHeight="1" x14ac:dyDescent="0.25">
      <c r="B26" s="58">
        <v>32</v>
      </c>
      <c r="C26" s="59"/>
      <c r="D26" s="60"/>
      <c r="E26" s="86" t="s">
        <v>14</v>
      </c>
      <c r="F26" s="66">
        <f>F27+F32+F39+F49+F51</f>
        <v>47116</v>
      </c>
      <c r="G26" s="66">
        <f t="shared" ref="G26:H26" si="9">G27+G32+G39+G49+G51</f>
        <v>47116</v>
      </c>
      <c r="H26" s="66">
        <f t="shared" si="9"/>
        <v>19691.969999999998</v>
      </c>
      <c r="I26" s="78">
        <f t="shared" si="1"/>
        <v>41.794655743271917</v>
      </c>
    </row>
    <row r="27" spans="2:9" s="46" customFormat="1" ht="30" customHeight="1" x14ac:dyDescent="0.25">
      <c r="B27" s="49"/>
      <c r="C27" s="50">
        <v>321</v>
      </c>
      <c r="D27" s="45"/>
      <c r="E27" s="51" t="s">
        <v>32</v>
      </c>
      <c r="F27" s="67">
        <f>F28+F29+F30+F31</f>
        <v>13000</v>
      </c>
      <c r="G27" s="67">
        <f t="shared" ref="G27:H27" si="10">G28+G29+G30+G31</f>
        <v>13000</v>
      </c>
      <c r="H27" s="67">
        <f t="shared" si="10"/>
        <v>7111.94</v>
      </c>
      <c r="I27" s="78">
        <f t="shared" si="1"/>
        <v>54.707230769230762</v>
      </c>
    </row>
    <row r="28" spans="2:9" s="57" customFormat="1" ht="30" customHeight="1" x14ac:dyDescent="0.25">
      <c r="B28" s="52"/>
      <c r="C28" s="53"/>
      <c r="D28" s="54">
        <v>3211</v>
      </c>
      <c r="E28" s="56" t="s">
        <v>33</v>
      </c>
      <c r="F28" s="87">
        <v>1000</v>
      </c>
      <c r="G28" s="87">
        <v>1000</v>
      </c>
      <c r="H28" s="88"/>
      <c r="I28" s="78">
        <f t="shared" si="1"/>
        <v>0</v>
      </c>
    </row>
    <row r="29" spans="2:9" s="57" customFormat="1" ht="30" customHeight="1" x14ac:dyDescent="0.25">
      <c r="B29" s="52"/>
      <c r="C29" s="53"/>
      <c r="D29" s="54">
        <v>3212</v>
      </c>
      <c r="E29" s="89" t="s">
        <v>113</v>
      </c>
      <c r="F29" s="87">
        <v>12000</v>
      </c>
      <c r="G29" s="87">
        <v>12000</v>
      </c>
      <c r="H29" s="88">
        <v>7111.94</v>
      </c>
      <c r="I29" s="78">
        <f t="shared" si="1"/>
        <v>59.266166666666663</v>
      </c>
    </row>
    <row r="30" spans="2:9" s="57" customFormat="1" ht="30" customHeight="1" x14ac:dyDescent="0.25">
      <c r="B30" s="52"/>
      <c r="C30" s="53"/>
      <c r="D30" s="54">
        <v>3213</v>
      </c>
      <c r="E30" s="56" t="s">
        <v>114</v>
      </c>
      <c r="F30" s="87"/>
      <c r="G30" s="88"/>
      <c r="H30" s="88"/>
      <c r="I30" s="78">
        <f t="shared" si="1"/>
        <v>0</v>
      </c>
    </row>
    <row r="31" spans="2:9" s="57" customFormat="1" ht="30" customHeight="1" x14ac:dyDescent="0.25">
      <c r="B31" s="52"/>
      <c r="C31" s="53"/>
      <c r="D31" s="54">
        <v>3214</v>
      </c>
      <c r="E31" s="89" t="s">
        <v>115</v>
      </c>
      <c r="F31" s="87"/>
      <c r="G31" s="88"/>
      <c r="H31" s="88"/>
      <c r="I31" s="78">
        <f t="shared" si="1"/>
        <v>0</v>
      </c>
    </row>
    <row r="32" spans="2:9" s="46" customFormat="1" ht="30" customHeight="1" x14ac:dyDescent="0.25">
      <c r="B32" s="49"/>
      <c r="C32" s="50">
        <v>322</v>
      </c>
      <c r="D32" s="45"/>
      <c r="E32" s="51" t="s">
        <v>193</v>
      </c>
      <c r="F32" s="67">
        <f>F33+F34+F35+F36+F37+F38</f>
        <v>17500</v>
      </c>
      <c r="G32" s="67">
        <f t="shared" ref="G32:H32" si="11">G33+G34+G35+G36+G37+G38</f>
        <v>17500</v>
      </c>
      <c r="H32" s="67">
        <f t="shared" si="11"/>
        <v>5926.03</v>
      </c>
      <c r="I32" s="78">
        <f t="shared" si="1"/>
        <v>33.863028571428572</v>
      </c>
    </row>
    <row r="33" spans="2:9" s="57" customFormat="1" ht="30" customHeight="1" x14ac:dyDescent="0.25">
      <c r="B33" s="52"/>
      <c r="C33" s="53"/>
      <c r="D33" s="54">
        <v>3221</v>
      </c>
      <c r="E33" s="56" t="s">
        <v>204</v>
      </c>
      <c r="F33" s="87">
        <v>1000</v>
      </c>
      <c r="G33" s="87">
        <v>1000</v>
      </c>
      <c r="H33" s="88">
        <v>185.16</v>
      </c>
      <c r="I33" s="78">
        <f t="shared" si="1"/>
        <v>18.515999999999998</v>
      </c>
    </row>
    <row r="34" spans="2:9" s="57" customFormat="1" ht="30" customHeight="1" x14ac:dyDescent="0.25">
      <c r="B34" s="52"/>
      <c r="C34" s="53"/>
      <c r="D34" s="54">
        <v>3222</v>
      </c>
      <c r="E34" s="56" t="s">
        <v>117</v>
      </c>
      <c r="F34" s="87"/>
      <c r="G34" s="87"/>
      <c r="H34" s="88"/>
      <c r="I34" s="78">
        <f t="shared" si="1"/>
        <v>0</v>
      </c>
    </row>
    <row r="35" spans="2:9" s="57" customFormat="1" ht="30" customHeight="1" x14ac:dyDescent="0.25">
      <c r="B35" s="52"/>
      <c r="C35" s="53"/>
      <c r="D35" s="54">
        <v>3223</v>
      </c>
      <c r="E35" s="56" t="s">
        <v>118</v>
      </c>
      <c r="F35" s="87">
        <v>12000</v>
      </c>
      <c r="G35" s="87">
        <v>12000</v>
      </c>
      <c r="H35" s="88">
        <v>4638.12</v>
      </c>
      <c r="I35" s="78">
        <f t="shared" si="1"/>
        <v>38.650999999999996</v>
      </c>
    </row>
    <row r="36" spans="2:9" s="57" customFormat="1" ht="30" customHeight="1" x14ac:dyDescent="0.25">
      <c r="B36" s="52"/>
      <c r="C36" s="53"/>
      <c r="D36" s="54">
        <v>3224</v>
      </c>
      <c r="E36" s="89" t="s">
        <v>196</v>
      </c>
      <c r="F36" s="87">
        <v>4500</v>
      </c>
      <c r="G36" s="87">
        <v>4500</v>
      </c>
      <c r="H36" s="88">
        <v>1102.75</v>
      </c>
      <c r="I36" s="78">
        <f t="shared" si="1"/>
        <v>24.505555555555556</v>
      </c>
    </row>
    <row r="37" spans="2:9" s="57" customFormat="1" ht="30" customHeight="1" x14ac:dyDescent="0.25">
      <c r="B37" s="52"/>
      <c r="C37" s="53"/>
      <c r="D37" s="54">
        <v>3225</v>
      </c>
      <c r="E37" s="56" t="s">
        <v>120</v>
      </c>
      <c r="F37" s="87"/>
      <c r="G37" s="88"/>
      <c r="H37" s="88"/>
      <c r="I37" s="78">
        <f t="shared" si="1"/>
        <v>0</v>
      </c>
    </row>
    <row r="38" spans="2:9" s="57" customFormat="1" ht="30" customHeight="1" x14ac:dyDescent="0.25">
      <c r="B38" s="52"/>
      <c r="C38" s="53"/>
      <c r="D38" s="54">
        <v>3227</v>
      </c>
      <c r="E38" s="56" t="s">
        <v>121</v>
      </c>
      <c r="F38" s="87"/>
      <c r="G38" s="88"/>
      <c r="H38" s="88"/>
      <c r="I38" s="78">
        <f t="shared" si="1"/>
        <v>0</v>
      </c>
    </row>
    <row r="39" spans="2:9" s="46" customFormat="1" ht="30" customHeight="1" x14ac:dyDescent="0.25">
      <c r="B39" s="49"/>
      <c r="C39" s="50">
        <v>323</v>
      </c>
      <c r="D39" s="45"/>
      <c r="E39" s="51" t="s">
        <v>122</v>
      </c>
      <c r="F39" s="67">
        <f>F40+F41+F42+F43+F44+F45+F46+F47+F48</f>
        <v>11554</v>
      </c>
      <c r="G39" s="67">
        <f t="shared" ref="G39:H39" si="12">G40+G41+G42+G43+G44+G45+G46+G47+G48</f>
        <v>11554</v>
      </c>
      <c r="H39" s="67">
        <f t="shared" si="12"/>
        <v>6103.8599999999988</v>
      </c>
      <c r="I39" s="78">
        <f t="shared" si="1"/>
        <v>52.82897697767006</v>
      </c>
    </row>
    <row r="40" spans="2:9" s="57" customFormat="1" ht="30" customHeight="1" x14ac:dyDescent="0.25">
      <c r="B40" s="52"/>
      <c r="C40" s="53"/>
      <c r="D40" s="54">
        <v>3231</v>
      </c>
      <c r="E40" s="56" t="s">
        <v>124</v>
      </c>
      <c r="F40" s="87">
        <v>3000</v>
      </c>
      <c r="G40" s="87">
        <v>3000</v>
      </c>
      <c r="H40" s="88">
        <v>1228.1099999999999</v>
      </c>
      <c r="I40" s="78">
        <f t="shared" si="1"/>
        <v>40.936999999999998</v>
      </c>
    </row>
    <row r="41" spans="2:9" s="57" customFormat="1" ht="30" customHeight="1" x14ac:dyDescent="0.25">
      <c r="B41" s="52"/>
      <c r="C41" s="53"/>
      <c r="D41" s="54">
        <v>3232</v>
      </c>
      <c r="E41" s="56" t="s">
        <v>125</v>
      </c>
      <c r="F41" s="87">
        <v>4000</v>
      </c>
      <c r="G41" s="87">
        <v>4000</v>
      </c>
      <c r="H41" s="88">
        <v>2891.37</v>
      </c>
      <c r="I41" s="78">
        <f t="shared" si="1"/>
        <v>72.28425</v>
      </c>
    </row>
    <row r="42" spans="2:9" s="57" customFormat="1" ht="30" customHeight="1" x14ac:dyDescent="0.25">
      <c r="B42" s="52"/>
      <c r="C42" s="53"/>
      <c r="D42" s="54">
        <v>3233</v>
      </c>
      <c r="E42" s="56" t="s">
        <v>126</v>
      </c>
      <c r="F42" s="87"/>
      <c r="G42" s="87"/>
      <c r="H42" s="88"/>
      <c r="I42" s="78">
        <f t="shared" si="1"/>
        <v>0</v>
      </c>
    </row>
    <row r="43" spans="2:9" s="57" customFormat="1" ht="30" customHeight="1" x14ac:dyDescent="0.25">
      <c r="B43" s="52"/>
      <c r="C43" s="53"/>
      <c r="D43" s="54">
        <v>3234</v>
      </c>
      <c r="E43" s="56" t="s">
        <v>127</v>
      </c>
      <c r="F43" s="87">
        <v>760</v>
      </c>
      <c r="G43" s="87">
        <v>760</v>
      </c>
      <c r="H43" s="88">
        <v>326.06</v>
      </c>
      <c r="I43" s="78">
        <f t="shared" si="1"/>
        <v>42.902631578947371</v>
      </c>
    </row>
    <row r="44" spans="2:9" s="57" customFormat="1" ht="30" customHeight="1" x14ac:dyDescent="0.25">
      <c r="B44" s="52"/>
      <c r="C44" s="53"/>
      <c r="D44" s="54">
        <v>3235</v>
      </c>
      <c r="E44" s="56" t="s">
        <v>128</v>
      </c>
      <c r="F44" s="87"/>
      <c r="G44" s="87"/>
      <c r="H44" s="88"/>
      <c r="I44" s="78">
        <f t="shared" si="1"/>
        <v>0</v>
      </c>
    </row>
    <row r="45" spans="2:9" s="57" customFormat="1" ht="30" customHeight="1" x14ac:dyDescent="0.25">
      <c r="B45" s="52"/>
      <c r="C45" s="53"/>
      <c r="D45" s="54">
        <v>3236</v>
      </c>
      <c r="E45" s="89" t="s">
        <v>197</v>
      </c>
      <c r="F45" s="87">
        <v>232</v>
      </c>
      <c r="G45" s="87">
        <v>232</v>
      </c>
      <c r="H45" s="88">
        <v>10.36</v>
      </c>
      <c r="I45" s="78">
        <f t="shared" si="1"/>
        <v>4.4655172413793105</v>
      </c>
    </row>
    <row r="46" spans="2:9" s="57" customFormat="1" ht="30" customHeight="1" x14ac:dyDescent="0.25">
      <c r="B46" s="52"/>
      <c r="C46" s="53"/>
      <c r="D46" s="54">
        <v>3237</v>
      </c>
      <c r="E46" s="56" t="s">
        <v>132</v>
      </c>
      <c r="F46" s="87"/>
      <c r="G46" s="87"/>
      <c r="H46" s="88"/>
      <c r="I46" s="78">
        <f t="shared" si="1"/>
        <v>0</v>
      </c>
    </row>
    <row r="47" spans="2:9" s="57" customFormat="1" ht="30" customHeight="1" x14ac:dyDescent="0.25">
      <c r="B47" s="52"/>
      <c r="C47" s="53"/>
      <c r="D47" s="54">
        <v>3238</v>
      </c>
      <c r="E47" s="56" t="s">
        <v>130</v>
      </c>
      <c r="F47" s="87">
        <v>2398</v>
      </c>
      <c r="G47" s="87">
        <v>2398</v>
      </c>
      <c r="H47" s="88">
        <v>1052.4000000000001</v>
      </c>
      <c r="I47" s="78">
        <f t="shared" si="1"/>
        <v>43.886572143452881</v>
      </c>
    </row>
    <row r="48" spans="2:9" s="57" customFormat="1" ht="30" customHeight="1" x14ac:dyDescent="0.25">
      <c r="B48" s="52"/>
      <c r="C48" s="53"/>
      <c r="D48" s="54">
        <v>3239</v>
      </c>
      <c r="E48" s="56" t="s">
        <v>131</v>
      </c>
      <c r="F48" s="87">
        <v>1164</v>
      </c>
      <c r="G48" s="87">
        <v>1164</v>
      </c>
      <c r="H48" s="88">
        <v>595.55999999999995</v>
      </c>
      <c r="I48" s="78">
        <f t="shared" si="1"/>
        <v>51.16494845360824</v>
      </c>
    </row>
    <row r="49" spans="1:9" s="46" customFormat="1" ht="30" customHeight="1" x14ac:dyDescent="0.25">
      <c r="B49" s="49"/>
      <c r="C49" s="50">
        <v>324</v>
      </c>
      <c r="D49" s="45"/>
      <c r="E49" s="64" t="s">
        <v>123</v>
      </c>
      <c r="F49" s="67">
        <f>F50</f>
        <v>0</v>
      </c>
      <c r="G49" s="67">
        <f t="shared" ref="G49:H49" si="13">G50</f>
        <v>0</v>
      </c>
      <c r="H49" s="67">
        <f t="shared" si="13"/>
        <v>0</v>
      </c>
      <c r="I49" s="78">
        <f t="shared" si="1"/>
        <v>0</v>
      </c>
    </row>
    <row r="50" spans="1:9" s="57" customFormat="1" ht="30" customHeight="1" x14ac:dyDescent="0.25">
      <c r="B50" s="52"/>
      <c r="C50" s="53"/>
      <c r="D50" s="54">
        <v>3241</v>
      </c>
      <c r="E50" s="89" t="s">
        <v>123</v>
      </c>
      <c r="F50" s="87"/>
      <c r="G50" s="88"/>
      <c r="H50" s="88"/>
      <c r="I50" s="78">
        <f t="shared" si="1"/>
        <v>0</v>
      </c>
    </row>
    <row r="51" spans="1:9" s="46" customFormat="1" ht="30" customHeight="1" x14ac:dyDescent="0.25">
      <c r="B51" s="49"/>
      <c r="C51" s="50">
        <v>329</v>
      </c>
      <c r="D51" s="45"/>
      <c r="E51" s="51" t="s">
        <v>198</v>
      </c>
      <c r="F51" s="67">
        <f>F52+F53+F54+F55+F56+F57+F58</f>
        <v>5062</v>
      </c>
      <c r="G51" s="67">
        <f t="shared" ref="G51:H51" si="14">G52+G53+G54+G55+G56+G57+G58</f>
        <v>5062</v>
      </c>
      <c r="H51" s="67">
        <f t="shared" si="14"/>
        <v>550.14</v>
      </c>
      <c r="I51" s="78">
        <f t="shared" si="1"/>
        <v>10.868036349269063</v>
      </c>
    </row>
    <row r="52" spans="1:9" s="57" customFormat="1" ht="30" customHeight="1" x14ac:dyDescent="0.25">
      <c r="B52" s="52"/>
      <c r="C52" s="53"/>
      <c r="D52" s="54">
        <v>3291</v>
      </c>
      <c r="E52" s="89" t="s">
        <v>199</v>
      </c>
      <c r="F52" s="87"/>
      <c r="G52" s="87"/>
      <c r="H52" s="88"/>
      <c r="I52" s="78">
        <f t="shared" si="1"/>
        <v>0</v>
      </c>
    </row>
    <row r="53" spans="1:9" s="57" customFormat="1" ht="30" customHeight="1" x14ac:dyDescent="0.25">
      <c r="B53" s="52"/>
      <c r="C53" s="53"/>
      <c r="D53" s="54">
        <v>3292</v>
      </c>
      <c r="E53" s="56" t="s">
        <v>135</v>
      </c>
      <c r="F53" s="87">
        <v>4000</v>
      </c>
      <c r="G53" s="87">
        <v>4000</v>
      </c>
      <c r="H53" s="88">
        <v>271.38</v>
      </c>
      <c r="I53" s="78">
        <f t="shared" si="1"/>
        <v>6.7845000000000004</v>
      </c>
    </row>
    <row r="54" spans="1:9" s="57" customFormat="1" ht="30" customHeight="1" x14ac:dyDescent="0.25">
      <c r="B54" s="52"/>
      <c r="C54" s="53"/>
      <c r="D54" s="54">
        <v>3293</v>
      </c>
      <c r="E54" s="56" t="s">
        <v>136</v>
      </c>
      <c r="F54" s="87"/>
      <c r="G54" s="87"/>
      <c r="H54" s="88"/>
      <c r="I54" s="78">
        <f t="shared" si="1"/>
        <v>0</v>
      </c>
    </row>
    <row r="55" spans="1:9" s="57" customFormat="1" ht="30" customHeight="1" x14ac:dyDescent="0.25">
      <c r="B55" s="52"/>
      <c r="C55" s="53"/>
      <c r="D55" s="54">
        <v>3294</v>
      </c>
      <c r="E55" s="56" t="s">
        <v>137</v>
      </c>
      <c r="F55" s="87"/>
      <c r="G55" s="87"/>
      <c r="H55" s="88"/>
      <c r="I55" s="78">
        <f t="shared" si="1"/>
        <v>0</v>
      </c>
    </row>
    <row r="56" spans="1:9" s="57" customFormat="1" ht="30" customHeight="1" x14ac:dyDescent="0.25">
      <c r="B56" s="52"/>
      <c r="C56" s="53"/>
      <c r="D56" s="54">
        <v>3295</v>
      </c>
      <c r="E56" s="56" t="s">
        <v>138</v>
      </c>
      <c r="F56" s="87"/>
      <c r="G56" s="87"/>
      <c r="H56" s="88"/>
      <c r="I56" s="78">
        <f t="shared" si="1"/>
        <v>0</v>
      </c>
    </row>
    <row r="57" spans="1:9" s="57" customFormat="1" ht="30" customHeight="1" x14ac:dyDescent="0.25">
      <c r="B57" s="52"/>
      <c r="C57" s="53"/>
      <c r="D57" s="54">
        <v>3296</v>
      </c>
      <c r="E57" s="56" t="s">
        <v>139</v>
      </c>
      <c r="F57" s="87"/>
      <c r="G57" s="87"/>
      <c r="H57" s="88"/>
      <c r="I57" s="78">
        <f t="shared" si="1"/>
        <v>0</v>
      </c>
    </row>
    <row r="58" spans="1:9" s="57" customFormat="1" ht="30" customHeight="1" x14ac:dyDescent="0.25">
      <c r="B58" s="52"/>
      <c r="C58" s="53"/>
      <c r="D58" s="54">
        <v>3299</v>
      </c>
      <c r="E58" s="56" t="s">
        <v>198</v>
      </c>
      <c r="F58" s="87">
        <v>1062</v>
      </c>
      <c r="G58" s="87">
        <v>1062</v>
      </c>
      <c r="H58" s="88">
        <v>278.76</v>
      </c>
      <c r="I58" s="78">
        <f t="shared" si="1"/>
        <v>26.248587570621467</v>
      </c>
    </row>
    <row r="59" spans="1:9" s="61" customFormat="1" ht="30" customHeight="1" x14ac:dyDescent="0.25">
      <c r="B59" s="58">
        <v>34</v>
      </c>
      <c r="C59" s="59"/>
      <c r="D59" s="60"/>
      <c r="E59" s="86" t="s">
        <v>140</v>
      </c>
      <c r="F59" s="66">
        <f>F60</f>
        <v>531</v>
      </c>
      <c r="G59" s="66">
        <f t="shared" ref="G59:H59" si="15">G60</f>
        <v>531</v>
      </c>
      <c r="H59" s="66">
        <f t="shared" si="15"/>
        <v>211.47</v>
      </c>
      <c r="I59" s="78">
        <f t="shared" si="1"/>
        <v>39.824858757062145</v>
      </c>
    </row>
    <row r="60" spans="1:9" s="46" customFormat="1" ht="30" customHeight="1" x14ac:dyDescent="0.25">
      <c r="B60" s="49"/>
      <c r="C60" s="50">
        <v>343</v>
      </c>
      <c r="D60" s="45"/>
      <c r="E60" s="51" t="s">
        <v>200</v>
      </c>
      <c r="F60" s="67">
        <f>F61+F62+F63</f>
        <v>531</v>
      </c>
      <c r="G60" s="67">
        <f t="shared" ref="G60:H60" si="16">G61+G62+G63</f>
        <v>531</v>
      </c>
      <c r="H60" s="67">
        <f t="shared" si="16"/>
        <v>211.47</v>
      </c>
      <c r="I60" s="78">
        <f t="shared" si="1"/>
        <v>39.824858757062145</v>
      </c>
    </row>
    <row r="61" spans="1:9" s="57" customFormat="1" ht="30" customHeight="1" x14ac:dyDescent="0.25">
      <c r="B61" s="52"/>
      <c r="C61" s="53"/>
      <c r="D61" s="54">
        <v>3431</v>
      </c>
      <c r="E61" s="56" t="s">
        <v>205</v>
      </c>
      <c r="F61" s="87">
        <v>531</v>
      </c>
      <c r="G61" s="87">
        <v>531</v>
      </c>
      <c r="H61" s="87">
        <v>211.47</v>
      </c>
      <c r="I61" s="78">
        <f t="shared" si="1"/>
        <v>39.824858757062145</v>
      </c>
    </row>
    <row r="62" spans="1:9" s="57" customFormat="1" ht="30" customHeight="1" x14ac:dyDescent="0.25">
      <c r="B62" s="52"/>
      <c r="C62" s="53"/>
      <c r="D62" s="54">
        <v>3433</v>
      </c>
      <c r="E62" s="56" t="s">
        <v>143</v>
      </c>
      <c r="F62" s="87"/>
      <c r="G62" s="87"/>
      <c r="H62" s="87"/>
      <c r="I62" s="78">
        <f t="shared" si="1"/>
        <v>0</v>
      </c>
    </row>
    <row r="63" spans="1:9" s="57" customFormat="1" ht="30" customHeight="1" x14ac:dyDescent="0.25">
      <c r="B63" s="52"/>
      <c r="C63" s="53"/>
      <c r="D63" s="54">
        <v>3434</v>
      </c>
      <c r="E63" s="56" t="s">
        <v>144</v>
      </c>
      <c r="F63" s="87"/>
      <c r="G63" s="87"/>
      <c r="H63" s="87"/>
      <c r="I63" s="78">
        <f t="shared" si="1"/>
        <v>0</v>
      </c>
    </row>
    <row r="64" spans="1:9" s="55" customFormat="1" ht="14.25" customHeight="1" x14ac:dyDescent="0.25">
      <c r="A64" s="55" t="s">
        <v>206</v>
      </c>
      <c r="B64" s="183" t="s">
        <v>227</v>
      </c>
      <c r="C64" s="184"/>
      <c r="D64" s="185"/>
      <c r="E64" s="109" t="s">
        <v>228</v>
      </c>
      <c r="F64" s="107">
        <f>F66+F74+F107</f>
        <v>0</v>
      </c>
      <c r="G64" s="107">
        <f t="shared" ref="G64" si="17">G66+G74+G107</f>
        <v>0</v>
      </c>
      <c r="H64" s="107">
        <f>H66+H74+H107+8.63</f>
        <v>8.6300000000000008</v>
      </c>
      <c r="I64" s="108">
        <f t="shared" si="1"/>
        <v>0</v>
      </c>
    </row>
    <row r="65" spans="2:9" s="61" customFormat="1" ht="15" customHeight="1" x14ac:dyDescent="0.25">
      <c r="B65" s="200">
        <v>3</v>
      </c>
      <c r="C65" s="201"/>
      <c r="D65" s="202"/>
      <c r="E65" s="141" t="s">
        <v>239</v>
      </c>
      <c r="F65" s="66">
        <f>F66+F74+F107</f>
        <v>0</v>
      </c>
      <c r="G65" s="66">
        <f t="shared" ref="G65:H65" si="18">G66+G74+G107</f>
        <v>0</v>
      </c>
      <c r="H65" s="66">
        <f t="shared" si="18"/>
        <v>0</v>
      </c>
      <c r="I65" s="78">
        <f t="shared" si="1"/>
        <v>0</v>
      </c>
    </row>
    <row r="66" spans="2:9" s="61" customFormat="1" ht="30" customHeight="1" x14ac:dyDescent="0.25">
      <c r="B66" s="178">
        <v>31</v>
      </c>
      <c r="C66" s="178"/>
      <c r="D66" s="178"/>
      <c r="E66" s="63" t="s">
        <v>5</v>
      </c>
      <c r="F66" s="66">
        <f>F67+F69+F71</f>
        <v>0</v>
      </c>
      <c r="G66" s="66">
        <f t="shared" ref="G66:H66" si="19">G67+G69+G71</f>
        <v>0</v>
      </c>
      <c r="H66" s="66">
        <f t="shared" si="19"/>
        <v>0</v>
      </c>
      <c r="I66" s="78">
        <f t="shared" ref="I66:I111" si="20">IFERROR(H66/G66*100,0)</f>
        <v>0</v>
      </c>
    </row>
    <row r="67" spans="2:9" s="46" customFormat="1" ht="30" customHeight="1" x14ac:dyDescent="0.25">
      <c r="B67" s="49"/>
      <c r="C67" s="50">
        <v>311</v>
      </c>
      <c r="D67" s="45"/>
      <c r="E67" s="48" t="s">
        <v>194</v>
      </c>
      <c r="F67" s="67">
        <f>F68</f>
        <v>0</v>
      </c>
      <c r="G67" s="67">
        <f t="shared" ref="G67:H67" si="21">G68</f>
        <v>0</v>
      </c>
      <c r="H67" s="67">
        <f t="shared" si="21"/>
        <v>0</v>
      </c>
      <c r="I67" s="78">
        <f t="shared" si="20"/>
        <v>0</v>
      </c>
    </row>
    <row r="68" spans="2:9" s="57" customFormat="1" ht="30" customHeight="1" x14ac:dyDescent="0.25">
      <c r="B68" s="52"/>
      <c r="C68" s="53"/>
      <c r="D68" s="54">
        <v>3111</v>
      </c>
      <c r="E68" s="56" t="s">
        <v>31</v>
      </c>
      <c r="F68" s="87"/>
      <c r="G68" s="88"/>
      <c r="H68" s="88"/>
      <c r="I68" s="78">
        <f t="shared" si="20"/>
        <v>0</v>
      </c>
    </row>
    <row r="69" spans="2:9" s="46" customFormat="1" ht="30" customHeight="1" x14ac:dyDescent="0.25">
      <c r="B69" s="49"/>
      <c r="C69" s="50">
        <v>312</v>
      </c>
      <c r="D69" s="85"/>
      <c r="E69" s="51" t="s">
        <v>110</v>
      </c>
      <c r="F69" s="67">
        <f>F70</f>
        <v>0</v>
      </c>
      <c r="G69" s="67">
        <f t="shared" ref="G69:H69" si="22">G70</f>
        <v>0</v>
      </c>
      <c r="H69" s="67">
        <f t="shared" si="22"/>
        <v>0</v>
      </c>
      <c r="I69" s="78">
        <f t="shared" si="20"/>
        <v>0</v>
      </c>
    </row>
    <row r="70" spans="2:9" s="57" customFormat="1" ht="30" customHeight="1" x14ac:dyDescent="0.25">
      <c r="B70" s="52"/>
      <c r="C70" s="53"/>
      <c r="D70" s="54">
        <v>3121</v>
      </c>
      <c r="E70" s="56" t="s">
        <v>110</v>
      </c>
      <c r="F70" s="87"/>
      <c r="G70" s="88"/>
      <c r="H70" s="88"/>
      <c r="I70" s="78">
        <f t="shared" si="20"/>
        <v>0</v>
      </c>
    </row>
    <row r="71" spans="2:9" s="46" customFormat="1" ht="30" customHeight="1" x14ac:dyDescent="0.25">
      <c r="B71" s="49"/>
      <c r="C71" s="50">
        <v>313</v>
      </c>
      <c r="D71" s="45"/>
      <c r="E71" s="51" t="s">
        <v>195</v>
      </c>
      <c r="F71" s="67">
        <f>F72+F73</f>
        <v>0</v>
      </c>
      <c r="G71" s="67">
        <f t="shared" ref="G71" si="23">G72+G73</f>
        <v>0</v>
      </c>
      <c r="H71" s="67">
        <f t="shared" ref="H71" si="24">H72+H73</f>
        <v>0</v>
      </c>
      <c r="I71" s="78">
        <f t="shared" si="20"/>
        <v>0</v>
      </c>
    </row>
    <row r="72" spans="2:9" s="46" customFormat="1" ht="30" customHeight="1" x14ac:dyDescent="0.25">
      <c r="B72" s="49"/>
      <c r="C72" s="50"/>
      <c r="D72" s="45">
        <v>3131</v>
      </c>
      <c r="E72" s="51" t="s">
        <v>226</v>
      </c>
      <c r="F72" s="138"/>
      <c r="G72" s="138"/>
      <c r="H72" s="138"/>
      <c r="I72" s="78">
        <f t="shared" si="20"/>
        <v>0</v>
      </c>
    </row>
    <row r="73" spans="2:9" s="57" customFormat="1" ht="30" customHeight="1" x14ac:dyDescent="0.25">
      <c r="B73" s="52"/>
      <c r="C73" s="53"/>
      <c r="D73" s="54">
        <v>3132</v>
      </c>
      <c r="E73" s="9" t="s">
        <v>189</v>
      </c>
      <c r="F73" s="87"/>
      <c r="G73" s="88"/>
      <c r="H73" s="88"/>
      <c r="I73" s="78">
        <f t="shared" si="20"/>
        <v>0</v>
      </c>
    </row>
    <row r="74" spans="2:9" s="61" customFormat="1" ht="30" customHeight="1" x14ac:dyDescent="0.25">
      <c r="B74" s="58">
        <v>32</v>
      </c>
      <c r="C74" s="59"/>
      <c r="D74" s="60"/>
      <c r="E74" s="86" t="s">
        <v>14</v>
      </c>
      <c r="F74" s="66">
        <f>F75+F80+F87+F97+F99</f>
        <v>0</v>
      </c>
      <c r="G74" s="66">
        <f t="shared" ref="G74:H74" si="25">G75+G80+G87+G97+G99</f>
        <v>0</v>
      </c>
      <c r="H74" s="66">
        <f t="shared" si="25"/>
        <v>0</v>
      </c>
      <c r="I74" s="78">
        <f t="shared" si="20"/>
        <v>0</v>
      </c>
    </row>
    <row r="75" spans="2:9" s="46" customFormat="1" ht="30" customHeight="1" x14ac:dyDescent="0.25">
      <c r="B75" s="49"/>
      <c r="C75" s="50">
        <v>321</v>
      </c>
      <c r="D75" s="45"/>
      <c r="E75" s="51" t="s">
        <v>32</v>
      </c>
      <c r="F75" s="67">
        <f>F76+F77+F78+F79</f>
        <v>0</v>
      </c>
      <c r="G75" s="67">
        <f t="shared" ref="G75:H75" si="26">G76+G77+G78+G79</f>
        <v>0</v>
      </c>
      <c r="H75" s="67">
        <f t="shared" si="26"/>
        <v>0</v>
      </c>
      <c r="I75" s="78">
        <f t="shared" si="20"/>
        <v>0</v>
      </c>
    </row>
    <row r="76" spans="2:9" s="57" customFormat="1" ht="30" customHeight="1" x14ac:dyDescent="0.25">
      <c r="B76" s="52"/>
      <c r="C76" s="53"/>
      <c r="D76" s="54">
        <v>3211</v>
      </c>
      <c r="E76" s="56" t="s">
        <v>33</v>
      </c>
      <c r="F76" s="87"/>
      <c r="G76" s="88"/>
      <c r="H76" s="88"/>
      <c r="I76" s="78">
        <f t="shared" si="20"/>
        <v>0</v>
      </c>
    </row>
    <row r="77" spans="2:9" s="57" customFormat="1" ht="30" customHeight="1" x14ac:dyDescent="0.25">
      <c r="B77" s="52"/>
      <c r="C77" s="53"/>
      <c r="D77" s="54">
        <v>3212</v>
      </c>
      <c r="E77" s="89" t="s">
        <v>113</v>
      </c>
      <c r="F77" s="87"/>
      <c r="G77" s="88"/>
      <c r="H77" s="88"/>
      <c r="I77" s="78">
        <f t="shared" si="20"/>
        <v>0</v>
      </c>
    </row>
    <row r="78" spans="2:9" s="57" customFormat="1" ht="30" customHeight="1" x14ac:dyDescent="0.25">
      <c r="B78" s="52"/>
      <c r="C78" s="53"/>
      <c r="D78" s="54">
        <v>3213</v>
      </c>
      <c r="E78" s="56" t="s">
        <v>114</v>
      </c>
      <c r="F78" s="87"/>
      <c r="G78" s="88"/>
      <c r="H78" s="88"/>
      <c r="I78" s="78">
        <f t="shared" si="20"/>
        <v>0</v>
      </c>
    </row>
    <row r="79" spans="2:9" s="57" customFormat="1" ht="30" customHeight="1" x14ac:dyDescent="0.25">
      <c r="B79" s="52"/>
      <c r="C79" s="53"/>
      <c r="D79" s="54">
        <v>3214</v>
      </c>
      <c r="E79" s="89" t="s">
        <v>115</v>
      </c>
      <c r="F79" s="87"/>
      <c r="G79" s="88"/>
      <c r="H79" s="88"/>
      <c r="I79" s="78">
        <f t="shared" si="20"/>
        <v>0</v>
      </c>
    </row>
    <row r="80" spans="2:9" s="46" customFormat="1" ht="30" customHeight="1" x14ac:dyDescent="0.25">
      <c r="B80" s="49"/>
      <c r="C80" s="50">
        <v>322</v>
      </c>
      <c r="D80" s="45"/>
      <c r="E80" s="51" t="s">
        <v>193</v>
      </c>
      <c r="F80" s="67">
        <f>F81+F82+F83+F84+F85+F86</f>
        <v>0</v>
      </c>
      <c r="G80" s="67">
        <f t="shared" ref="G80:H80" si="27">G81+G82+G83+G84+G85+G86</f>
        <v>0</v>
      </c>
      <c r="H80" s="67">
        <f t="shared" si="27"/>
        <v>0</v>
      </c>
      <c r="I80" s="78">
        <f t="shared" si="20"/>
        <v>0</v>
      </c>
    </row>
    <row r="81" spans="2:9" s="57" customFormat="1" ht="30" customHeight="1" x14ac:dyDescent="0.25">
      <c r="B81" s="52"/>
      <c r="C81" s="53"/>
      <c r="D81" s="54">
        <v>3221</v>
      </c>
      <c r="E81" s="56" t="s">
        <v>204</v>
      </c>
      <c r="F81" s="87"/>
      <c r="G81" s="88"/>
      <c r="H81" s="88"/>
      <c r="I81" s="78">
        <f t="shared" si="20"/>
        <v>0</v>
      </c>
    </row>
    <row r="82" spans="2:9" s="57" customFormat="1" ht="30" customHeight="1" x14ac:dyDescent="0.25">
      <c r="B82" s="52"/>
      <c r="C82" s="53"/>
      <c r="D82" s="54">
        <v>3222</v>
      </c>
      <c r="E82" s="56" t="s">
        <v>117</v>
      </c>
      <c r="F82" s="87"/>
      <c r="G82" s="88"/>
      <c r="H82" s="88"/>
      <c r="I82" s="78">
        <f t="shared" si="20"/>
        <v>0</v>
      </c>
    </row>
    <row r="83" spans="2:9" s="57" customFormat="1" ht="30" customHeight="1" x14ac:dyDescent="0.25">
      <c r="B83" s="52"/>
      <c r="C83" s="53"/>
      <c r="D83" s="54">
        <v>3223</v>
      </c>
      <c r="E83" s="56" t="s">
        <v>118</v>
      </c>
      <c r="F83" s="87"/>
      <c r="G83" s="88"/>
      <c r="H83" s="88"/>
      <c r="I83" s="78">
        <f t="shared" si="20"/>
        <v>0</v>
      </c>
    </row>
    <row r="84" spans="2:9" s="57" customFormat="1" ht="30" customHeight="1" x14ac:dyDescent="0.25">
      <c r="B84" s="52"/>
      <c r="C84" s="53"/>
      <c r="D84" s="54">
        <v>3224</v>
      </c>
      <c r="E84" s="89" t="s">
        <v>196</v>
      </c>
      <c r="F84" s="87"/>
      <c r="G84" s="88"/>
      <c r="H84" s="88"/>
      <c r="I84" s="78">
        <f t="shared" si="20"/>
        <v>0</v>
      </c>
    </row>
    <row r="85" spans="2:9" s="57" customFormat="1" ht="30" customHeight="1" x14ac:dyDescent="0.25">
      <c r="B85" s="52"/>
      <c r="C85" s="53"/>
      <c r="D85" s="54">
        <v>3225</v>
      </c>
      <c r="E85" s="56" t="s">
        <v>120</v>
      </c>
      <c r="F85" s="87"/>
      <c r="G85" s="88"/>
      <c r="H85" s="88"/>
      <c r="I85" s="78">
        <f t="shared" si="20"/>
        <v>0</v>
      </c>
    </row>
    <row r="86" spans="2:9" s="57" customFormat="1" ht="30" customHeight="1" x14ac:dyDescent="0.25">
      <c r="B86" s="52"/>
      <c r="C86" s="53"/>
      <c r="D86" s="54">
        <v>3227</v>
      </c>
      <c r="E86" s="56" t="s">
        <v>121</v>
      </c>
      <c r="F86" s="87"/>
      <c r="G86" s="88"/>
      <c r="H86" s="88"/>
      <c r="I86" s="78">
        <f t="shared" si="20"/>
        <v>0</v>
      </c>
    </row>
    <row r="87" spans="2:9" s="46" customFormat="1" ht="30" customHeight="1" x14ac:dyDescent="0.25">
      <c r="B87" s="49"/>
      <c r="C87" s="50">
        <v>323</v>
      </c>
      <c r="D87" s="45"/>
      <c r="E87" s="51" t="s">
        <v>122</v>
      </c>
      <c r="F87" s="67">
        <f>F88+F89+F90+F91+F92+F93+F94+F95+F96</f>
        <v>0</v>
      </c>
      <c r="G87" s="67">
        <f t="shared" ref="G87:H87" si="28">G88+G89+G90+G91+G92+G93+G94+G95+G96</f>
        <v>0</v>
      </c>
      <c r="H87" s="67">
        <f t="shared" si="28"/>
        <v>0</v>
      </c>
      <c r="I87" s="78">
        <f t="shared" si="20"/>
        <v>0</v>
      </c>
    </row>
    <row r="88" spans="2:9" s="57" customFormat="1" ht="30" customHeight="1" x14ac:dyDescent="0.25">
      <c r="B88" s="52"/>
      <c r="C88" s="53"/>
      <c r="D88" s="54">
        <v>3231</v>
      </c>
      <c r="E88" s="56" t="s">
        <v>124</v>
      </c>
      <c r="F88" s="87"/>
      <c r="G88" s="88"/>
      <c r="H88" s="88"/>
      <c r="I88" s="78">
        <f t="shared" si="20"/>
        <v>0</v>
      </c>
    </row>
    <row r="89" spans="2:9" s="57" customFormat="1" ht="30" customHeight="1" x14ac:dyDescent="0.25">
      <c r="B89" s="52"/>
      <c r="C89" s="53"/>
      <c r="D89" s="54">
        <v>3232</v>
      </c>
      <c r="E89" s="56" t="s">
        <v>125</v>
      </c>
      <c r="F89" s="87"/>
      <c r="G89" s="88"/>
      <c r="H89" s="88"/>
      <c r="I89" s="78">
        <f t="shared" si="20"/>
        <v>0</v>
      </c>
    </row>
    <row r="90" spans="2:9" s="57" customFormat="1" ht="30" customHeight="1" x14ac:dyDescent="0.25">
      <c r="B90" s="52"/>
      <c r="C90" s="53"/>
      <c r="D90" s="54">
        <v>3233</v>
      </c>
      <c r="E90" s="56" t="s">
        <v>126</v>
      </c>
      <c r="F90" s="87"/>
      <c r="G90" s="88"/>
      <c r="H90" s="88"/>
      <c r="I90" s="78">
        <f t="shared" si="20"/>
        <v>0</v>
      </c>
    </row>
    <row r="91" spans="2:9" s="57" customFormat="1" ht="30" customHeight="1" x14ac:dyDescent="0.25">
      <c r="B91" s="52"/>
      <c r="C91" s="53"/>
      <c r="D91" s="54">
        <v>3234</v>
      </c>
      <c r="E91" s="56" t="s">
        <v>127</v>
      </c>
      <c r="F91" s="87"/>
      <c r="G91" s="88"/>
      <c r="H91" s="88"/>
      <c r="I91" s="78">
        <f t="shared" si="20"/>
        <v>0</v>
      </c>
    </row>
    <row r="92" spans="2:9" s="57" customFormat="1" ht="30" customHeight="1" x14ac:dyDescent="0.25">
      <c r="B92" s="52"/>
      <c r="C92" s="53"/>
      <c r="D92" s="54">
        <v>3235</v>
      </c>
      <c r="E92" s="56" t="s">
        <v>128</v>
      </c>
      <c r="F92" s="87"/>
      <c r="G92" s="88"/>
      <c r="H92" s="88"/>
      <c r="I92" s="78">
        <f t="shared" si="20"/>
        <v>0</v>
      </c>
    </row>
    <row r="93" spans="2:9" s="57" customFormat="1" ht="30" customHeight="1" x14ac:dyDescent="0.25">
      <c r="B93" s="52"/>
      <c r="C93" s="53"/>
      <c r="D93" s="54">
        <v>3236</v>
      </c>
      <c r="E93" s="89" t="s">
        <v>197</v>
      </c>
      <c r="F93" s="87"/>
      <c r="G93" s="88"/>
      <c r="H93" s="88"/>
      <c r="I93" s="78">
        <f t="shared" si="20"/>
        <v>0</v>
      </c>
    </row>
    <row r="94" spans="2:9" s="57" customFormat="1" ht="30" customHeight="1" x14ac:dyDescent="0.25">
      <c r="B94" s="52"/>
      <c r="C94" s="53"/>
      <c r="D94" s="54">
        <v>3237</v>
      </c>
      <c r="E94" s="56" t="s">
        <v>132</v>
      </c>
      <c r="F94" s="87"/>
      <c r="G94" s="88"/>
      <c r="H94" s="88"/>
      <c r="I94" s="78">
        <f t="shared" si="20"/>
        <v>0</v>
      </c>
    </row>
    <row r="95" spans="2:9" s="57" customFormat="1" ht="30" customHeight="1" x14ac:dyDescent="0.25">
      <c r="B95" s="52"/>
      <c r="C95" s="53"/>
      <c r="D95" s="54">
        <v>3238</v>
      </c>
      <c r="E95" s="56" t="s">
        <v>130</v>
      </c>
      <c r="F95" s="87"/>
      <c r="G95" s="88"/>
      <c r="H95" s="88"/>
      <c r="I95" s="78">
        <f t="shared" si="20"/>
        <v>0</v>
      </c>
    </row>
    <row r="96" spans="2:9" s="57" customFormat="1" ht="30" customHeight="1" x14ac:dyDescent="0.25">
      <c r="B96" s="52"/>
      <c r="C96" s="53"/>
      <c r="D96" s="54">
        <v>3239</v>
      </c>
      <c r="E96" s="56" t="s">
        <v>131</v>
      </c>
      <c r="F96" s="87"/>
      <c r="G96" s="88"/>
      <c r="H96" s="88"/>
      <c r="I96" s="78">
        <f t="shared" si="20"/>
        <v>0</v>
      </c>
    </row>
    <row r="97" spans="1:9" s="46" customFormat="1" ht="30" customHeight="1" x14ac:dyDescent="0.25">
      <c r="B97" s="49"/>
      <c r="C97" s="50">
        <v>324</v>
      </c>
      <c r="D97" s="45"/>
      <c r="E97" s="64" t="s">
        <v>123</v>
      </c>
      <c r="F97" s="67">
        <f>F98</f>
        <v>0</v>
      </c>
      <c r="G97" s="67">
        <f t="shared" ref="G97:H97" si="29">G98</f>
        <v>0</v>
      </c>
      <c r="H97" s="67">
        <f t="shared" si="29"/>
        <v>0</v>
      </c>
      <c r="I97" s="78">
        <f t="shared" si="20"/>
        <v>0</v>
      </c>
    </row>
    <row r="98" spans="1:9" s="57" customFormat="1" ht="30" customHeight="1" x14ac:dyDescent="0.25">
      <c r="B98" s="52"/>
      <c r="C98" s="53"/>
      <c r="D98" s="54">
        <v>3241</v>
      </c>
      <c r="E98" s="89" t="s">
        <v>123</v>
      </c>
      <c r="F98" s="87"/>
      <c r="G98" s="88"/>
      <c r="H98" s="88"/>
      <c r="I98" s="78">
        <f t="shared" si="20"/>
        <v>0</v>
      </c>
    </row>
    <row r="99" spans="1:9" s="46" customFormat="1" ht="30" customHeight="1" x14ac:dyDescent="0.25">
      <c r="B99" s="49"/>
      <c r="C99" s="50">
        <v>329</v>
      </c>
      <c r="D99" s="45"/>
      <c r="E99" s="51" t="s">
        <v>198</v>
      </c>
      <c r="F99" s="67">
        <f>F100+F101+F102+F103+F104+F105+F106</f>
        <v>0</v>
      </c>
      <c r="G99" s="67">
        <f t="shared" ref="G99:H99" si="30">G100+G101+G102+G103+G104+G105+G106</f>
        <v>0</v>
      </c>
      <c r="H99" s="67">
        <f t="shared" si="30"/>
        <v>0</v>
      </c>
      <c r="I99" s="78">
        <f t="shared" si="20"/>
        <v>0</v>
      </c>
    </row>
    <row r="100" spans="1:9" s="57" customFormat="1" ht="30" customHeight="1" x14ac:dyDescent="0.25">
      <c r="B100" s="52"/>
      <c r="C100" s="53"/>
      <c r="D100" s="54">
        <v>3291</v>
      </c>
      <c r="E100" s="89" t="s">
        <v>199</v>
      </c>
      <c r="F100" s="87"/>
      <c r="G100" s="88"/>
      <c r="H100" s="88"/>
      <c r="I100" s="78">
        <f t="shared" si="20"/>
        <v>0</v>
      </c>
    </row>
    <row r="101" spans="1:9" s="57" customFormat="1" ht="30" customHeight="1" x14ac:dyDescent="0.25">
      <c r="B101" s="52"/>
      <c r="C101" s="53"/>
      <c r="D101" s="54">
        <v>3292</v>
      </c>
      <c r="E101" s="56" t="s">
        <v>135</v>
      </c>
      <c r="F101" s="87"/>
      <c r="G101" s="88"/>
      <c r="H101" s="88"/>
      <c r="I101" s="78">
        <f t="shared" si="20"/>
        <v>0</v>
      </c>
    </row>
    <row r="102" spans="1:9" s="57" customFormat="1" ht="30" customHeight="1" x14ac:dyDescent="0.25">
      <c r="B102" s="52"/>
      <c r="C102" s="53"/>
      <c r="D102" s="54">
        <v>3293</v>
      </c>
      <c r="E102" s="56" t="s">
        <v>136</v>
      </c>
      <c r="F102" s="87"/>
      <c r="G102" s="88"/>
      <c r="H102" s="88"/>
      <c r="I102" s="78">
        <f t="shared" si="20"/>
        <v>0</v>
      </c>
    </row>
    <row r="103" spans="1:9" s="57" customFormat="1" ht="30" customHeight="1" x14ac:dyDescent="0.25">
      <c r="B103" s="52"/>
      <c r="C103" s="53"/>
      <c r="D103" s="54">
        <v>3294</v>
      </c>
      <c r="E103" s="56" t="s">
        <v>137</v>
      </c>
      <c r="F103" s="87"/>
      <c r="G103" s="88"/>
      <c r="H103" s="88"/>
      <c r="I103" s="78">
        <f t="shared" si="20"/>
        <v>0</v>
      </c>
    </row>
    <row r="104" spans="1:9" s="57" customFormat="1" ht="30" customHeight="1" x14ac:dyDescent="0.25">
      <c r="B104" s="52"/>
      <c r="C104" s="53"/>
      <c r="D104" s="54">
        <v>3295</v>
      </c>
      <c r="E104" s="56" t="s">
        <v>138</v>
      </c>
      <c r="F104" s="87"/>
      <c r="G104" s="88"/>
      <c r="H104" s="88"/>
      <c r="I104" s="78">
        <f t="shared" si="20"/>
        <v>0</v>
      </c>
    </row>
    <row r="105" spans="1:9" s="57" customFormat="1" ht="30" customHeight="1" x14ac:dyDescent="0.25">
      <c r="B105" s="52"/>
      <c r="C105" s="53"/>
      <c r="D105" s="54">
        <v>3296</v>
      </c>
      <c r="E105" s="56" t="s">
        <v>139</v>
      </c>
      <c r="F105" s="87"/>
      <c r="G105" s="88"/>
      <c r="H105" s="88"/>
      <c r="I105" s="78">
        <f t="shared" si="20"/>
        <v>0</v>
      </c>
    </row>
    <row r="106" spans="1:9" s="57" customFormat="1" ht="30" customHeight="1" x14ac:dyDescent="0.25">
      <c r="B106" s="52"/>
      <c r="C106" s="53"/>
      <c r="D106" s="54">
        <v>3299</v>
      </c>
      <c r="E106" s="56" t="s">
        <v>198</v>
      </c>
      <c r="F106" s="87"/>
      <c r="G106" s="88"/>
      <c r="H106" s="88"/>
      <c r="I106" s="78">
        <f t="shared" si="20"/>
        <v>0</v>
      </c>
    </row>
    <row r="107" spans="1:9" s="61" customFormat="1" ht="30" customHeight="1" x14ac:dyDescent="0.25">
      <c r="B107" s="58">
        <v>34</v>
      </c>
      <c r="C107" s="59"/>
      <c r="D107" s="60"/>
      <c r="E107" s="86" t="s">
        <v>140</v>
      </c>
      <c r="F107" s="66">
        <f>F108</f>
        <v>0</v>
      </c>
      <c r="G107" s="66">
        <f t="shared" ref="G107:H107" si="31">G108</f>
        <v>0</v>
      </c>
      <c r="H107" s="66">
        <f t="shared" si="31"/>
        <v>0</v>
      </c>
      <c r="I107" s="78">
        <f t="shared" si="20"/>
        <v>0</v>
      </c>
    </row>
    <row r="108" spans="1:9" s="46" customFormat="1" ht="30" customHeight="1" x14ac:dyDescent="0.25">
      <c r="B108" s="49"/>
      <c r="C108" s="50">
        <v>343</v>
      </c>
      <c r="D108" s="45"/>
      <c r="E108" s="51" t="s">
        <v>200</v>
      </c>
      <c r="F108" s="67">
        <f>F109+F110+F111</f>
        <v>0</v>
      </c>
      <c r="G108" s="67">
        <f t="shared" ref="G108:H108" si="32">G109+G110+G111</f>
        <v>0</v>
      </c>
      <c r="H108" s="67">
        <f t="shared" si="32"/>
        <v>0</v>
      </c>
      <c r="I108" s="78">
        <f t="shared" si="20"/>
        <v>0</v>
      </c>
    </row>
    <row r="109" spans="1:9" s="57" customFormat="1" ht="30" customHeight="1" x14ac:dyDescent="0.25">
      <c r="B109" s="52"/>
      <c r="C109" s="53"/>
      <c r="D109" s="54">
        <v>3431</v>
      </c>
      <c r="E109" s="56" t="s">
        <v>205</v>
      </c>
      <c r="F109" s="87"/>
      <c r="G109" s="87"/>
      <c r="H109" s="87"/>
      <c r="I109" s="78">
        <f t="shared" si="20"/>
        <v>0</v>
      </c>
    </row>
    <row r="110" spans="1:9" s="57" customFormat="1" ht="30" customHeight="1" x14ac:dyDescent="0.25">
      <c r="B110" s="52"/>
      <c r="C110" s="53"/>
      <c r="D110" s="54">
        <v>3433</v>
      </c>
      <c r="E110" s="56" t="s">
        <v>143</v>
      </c>
      <c r="F110" s="87"/>
      <c r="G110" s="87"/>
      <c r="H110" s="87"/>
      <c r="I110" s="78">
        <f t="shared" si="20"/>
        <v>0</v>
      </c>
    </row>
    <row r="111" spans="1:9" s="57" customFormat="1" ht="30" customHeight="1" x14ac:dyDescent="0.25">
      <c r="B111" s="52"/>
      <c r="C111" s="53"/>
      <c r="D111" s="54">
        <v>3434</v>
      </c>
      <c r="E111" s="56" t="s">
        <v>144</v>
      </c>
      <c r="F111" s="87"/>
      <c r="G111" s="87"/>
      <c r="H111" s="87"/>
      <c r="I111" s="78">
        <f t="shared" si="20"/>
        <v>0</v>
      </c>
    </row>
    <row r="112" spans="1:9" s="57" customFormat="1" ht="15" customHeight="1" x14ac:dyDescent="0.25">
      <c r="A112" s="57" t="s">
        <v>206</v>
      </c>
      <c r="B112" s="190" t="s">
        <v>166</v>
      </c>
      <c r="C112" s="191"/>
      <c r="D112" s="192"/>
      <c r="E112" s="109" t="s">
        <v>229</v>
      </c>
      <c r="F112" s="107">
        <f>F114+F122+F155</f>
        <v>17253.95</v>
      </c>
      <c r="G112" s="107">
        <f>G114+G122+G155</f>
        <v>17253.95</v>
      </c>
      <c r="H112" s="107">
        <f>H114+H122+H155+5754.96</f>
        <v>5910.88</v>
      </c>
      <c r="I112" s="108">
        <f t="shared" ref="I112:I159" si="33">IFERROR(H112/G112*100,0)</f>
        <v>34.258126400041725</v>
      </c>
    </row>
    <row r="113" spans="2:9" s="139" customFormat="1" ht="15" customHeight="1" x14ac:dyDescent="0.25">
      <c r="B113" s="142">
        <v>3</v>
      </c>
      <c r="C113" s="143"/>
      <c r="D113" s="144"/>
      <c r="E113" s="141" t="s">
        <v>239</v>
      </c>
      <c r="F113" s="66">
        <f>F114+F122+F155</f>
        <v>17253.95</v>
      </c>
      <c r="G113" s="66">
        <f t="shared" ref="G113:H113" si="34">G114+G122+G155</f>
        <v>17253.95</v>
      </c>
      <c r="H113" s="66">
        <f t="shared" si="34"/>
        <v>155.91999999999999</v>
      </c>
      <c r="I113" s="78">
        <f t="shared" si="33"/>
        <v>0.90367712900524222</v>
      </c>
    </row>
    <row r="114" spans="2:9" s="61" customFormat="1" ht="30" customHeight="1" x14ac:dyDescent="0.25">
      <c r="B114" s="200">
        <v>31</v>
      </c>
      <c r="C114" s="201"/>
      <c r="D114" s="202"/>
      <c r="E114" s="63" t="s">
        <v>5</v>
      </c>
      <c r="F114" s="66">
        <f>F115+F117+F119</f>
        <v>0</v>
      </c>
      <c r="G114" s="66">
        <f t="shared" ref="G114:H114" si="35">G115+G117+G119</f>
        <v>0</v>
      </c>
      <c r="H114" s="66">
        <f t="shared" si="35"/>
        <v>0</v>
      </c>
      <c r="I114" s="78">
        <f t="shared" si="33"/>
        <v>0</v>
      </c>
    </row>
    <row r="115" spans="2:9" s="46" customFormat="1" ht="30" customHeight="1" x14ac:dyDescent="0.25">
      <c r="B115" s="49"/>
      <c r="C115" s="50">
        <v>311</v>
      </c>
      <c r="D115" s="45"/>
      <c r="E115" s="48" t="s">
        <v>194</v>
      </c>
      <c r="F115" s="67">
        <f>F116</f>
        <v>0</v>
      </c>
      <c r="G115" s="67">
        <f t="shared" ref="G115:H115" si="36">G116</f>
        <v>0</v>
      </c>
      <c r="H115" s="67">
        <f t="shared" si="36"/>
        <v>0</v>
      </c>
      <c r="I115" s="78">
        <f t="shared" si="33"/>
        <v>0</v>
      </c>
    </row>
    <row r="116" spans="2:9" s="57" customFormat="1" ht="30" customHeight="1" x14ac:dyDescent="0.25">
      <c r="B116" s="52"/>
      <c r="C116" s="53"/>
      <c r="D116" s="54">
        <v>3111</v>
      </c>
      <c r="E116" s="56" t="s">
        <v>31</v>
      </c>
      <c r="F116" s="87"/>
      <c r="G116" s="88"/>
      <c r="H116" s="88"/>
      <c r="I116" s="78">
        <f t="shared" si="33"/>
        <v>0</v>
      </c>
    </row>
    <row r="117" spans="2:9" s="46" customFormat="1" ht="30" customHeight="1" x14ac:dyDescent="0.25">
      <c r="B117" s="49"/>
      <c r="C117" s="50">
        <v>312</v>
      </c>
      <c r="D117" s="85"/>
      <c r="E117" s="51" t="s">
        <v>110</v>
      </c>
      <c r="F117" s="67">
        <f>F118</f>
        <v>0</v>
      </c>
      <c r="G117" s="67">
        <f t="shared" ref="G117:H117" si="37">G118</f>
        <v>0</v>
      </c>
      <c r="H117" s="67">
        <f t="shared" si="37"/>
        <v>0</v>
      </c>
      <c r="I117" s="78">
        <f t="shared" si="33"/>
        <v>0</v>
      </c>
    </row>
    <row r="118" spans="2:9" s="57" customFormat="1" ht="30" customHeight="1" x14ac:dyDescent="0.25">
      <c r="B118" s="52"/>
      <c r="C118" s="53"/>
      <c r="D118" s="54">
        <v>3121</v>
      </c>
      <c r="E118" s="56" t="s">
        <v>110</v>
      </c>
      <c r="F118" s="87"/>
      <c r="G118" s="88"/>
      <c r="H118" s="88"/>
      <c r="I118" s="78">
        <f t="shared" si="33"/>
        <v>0</v>
      </c>
    </row>
    <row r="119" spans="2:9" s="46" customFormat="1" ht="30" customHeight="1" x14ac:dyDescent="0.25">
      <c r="B119" s="49"/>
      <c r="C119" s="50">
        <v>313</v>
      </c>
      <c r="D119" s="45"/>
      <c r="E119" s="51" t="s">
        <v>195</v>
      </c>
      <c r="F119" s="67">
        <f>F120+F121</f>
        <v>0</v>
      </c>
      <c r="G119" s="67">
        <f t="shared" ref="G119" si="38">G120+G121</f>
        <v>0</v>
      </c>
      <c r="H119" s="67">
        <f t="shared" ref="H119" si="39">H120+H121</f>
        <v>0</v>
      </c>
      <c r="I119" s="78">
        <f t="shared" si="33"/>
        <v>0</v>
      </c>
    </row>
    <row r="120" spans="2:9" s="46" customFormat="1" ht="30" customHeight="1" x14ac:dyDescent="0.25">
      <c r="B120" s="49"/>
      <c r="C120" s="50"/>
      <c r="D120" s="45">
        <v>3131</v>
      </c>
      <c r="E120" s="51" t="s">
        <v>226</v>
      </c>
      <c r="F120" s="138"/>
      <c r="G120" s="138"/>
      <c r="H120" s="138"/>
      <c r="I120" s="78">
        <f t="shared" si="33"/>
        <v>0</v>
      </c>
    </row>
    <row r="121" spans="2:9" s="57" customFormat="1" ht="30" customHeight="1" x14ac:dyDescent="0.25">
      <c r="B121" s="52"/>
      <c r="C121" s="53"/>
      <c r="D121" s="54">
        <v>3132</v>
      </c>
      <c r="E121" s="9" t="s">
        <v>189</v>
      </c>
      <c r="F121" s="87"/>
      <c r="G121" s="88"/>
      <c r="H121" s="88"/>
      <c r="I121" s="78">
        <f t="shared" si="33"/>
        <v>0</v>
      </c>
    </row>
    <row r="122" spans="2:9" s="61" customFormat="1" ht="30" customHeight="1" x14ac:dyDescent="0.25">
      <c r="B122" s="58">
        <v>32</v>
      </c>
      <c r="C122" s="59"/>
      <c r="D122" s="60"/>
      <c r="E122" s="86" t="s">
        <v>14</v>
      </c>
      <c r="F122" s="66">
        <f>F123+F128+F135+F145+F147</f>
        <v>17253.95</v>
      </c>
      <c r="G122" s="66">
        <f t="shared" ref="G122:H122" si="40">G123+G128+G135+G145+G147</f>
        <v>17253.95</v>
      </c>
      <c r="H122" s="66">
        <f t="shared" si="40"/>
        <v>155.91999999999999</v>
      </c>
      <c r="I122" s="78">
        <f t="shared" si="33"/>
        <v>0.90367712900524222</v>
      </c>
    </row>
    <row r="123" spans="2:9" s="46" customFormat="1" ht="30" customHeight="1" x14ac:dyDescent="0.25">
      <c r="B123" s="49"/>
      <c r="C123" s="50">
        <v>321</v>
      </c>
      <c r="D123" s="45"/>
      <c r="E123" s="51" t="s">
        <v>32</v>
      </c>
      <c r="F123" s="67">
        <f>F124+F125+F126+F127</f>
        <v>1327.23</v>
      </c>
      <c r="G123" s="67">
        <f t="shared" ref="G123:H123" si="41">G124+G125+G126+G127</f>
        <v>1327.23</v>
      </c>
      <c r="H123" s="67">
        <f t="shared" si="41"/>
        <v>0</v>
      </c>
      <c r="I123" s="78">
        <f t="shared" si="33"/>
        <v>0</v>
      </c>
    </row>
    <row r="124" spans="2:9" s="57" customFormat="1" ht="30" customHeight="1" x14ac:dyDescent="0.25">
      <c r="B124" s="52"/>
      <c r="C124" s="53"/>
      <c r="D124" s="54">
        <v>3211</v>
      </c>
      <c r="E124" s="56" t="s">
        <v>33</v>
      </c>
      <c r="F124" s="87">
        <v>265.45</v>
      </c>
      <c r="G124" s="87">
        <v>265.45</v>
      </c>
      <c r="H124" s="88"/>
      <c r="I124" s="78">
        <f t="shared" si="33"/>
        <v>0</v>
      </c>
    </row>
    <row r="125" spans="2:9" s="57" customFormat="1" ht="30" customHeight="1" x14ac:dyDescent="0.25">
      <c r="B125" s="52"/>
      <c r="C125" s="53"/>
      <c r="D125" s="54">
        <v>3212</v>
      </c>
      <c r="E125" s="89" t="s">
        <v>113</v>
      </c>
      <c r="F125" s="87"/>
      <c r="G125" s="87"/>
      <c r="H125" s="88"/>
      <c r="I125" s="78">
        <f t="shared" si="33"/>
        <v>0</v>
      </c>
    </row>
    <row r="126" spans="2:9" s="57" customFormat="1" ht="30" customHeight="1" x14ac:dyDescent="0.25">
      <c r="B126" s="52"/>
      <c r="C126" s="53"/>
      <c r="D126" s="54">
        <v>3213</v>
      </c>
      <c r="E126" s="56" t="s">
        <v>114</v>
      </c>
      <c r="F126" s="87">
        <v>1061.78</v>
      </c>
      <c r="G126" s="87">
        <v>1061.78</v>
      </c>
      <c r="H126" s="88"/>
      <c r="I126" s="78">
        <f t="shared" si="33"/>
        <v>0</v>
      </c>
    </row>
    <row r="127" spans="2:9" s="57" customFormat="1" ht="30" customHeight="1" x14ac:dyDescent="0.25">
      <c r="B127" s="52"/>
      <c r="C127" s="53"/>
      <c r="D127" s="54">
        <v>3214</v>
      </c>
      <c r="E127" s="89" t="s">
        <v>115</v>
      </c>
      <c r="F127" s="87"/>
      <c r="G127" s="88"/>
      <c r="H127" s="88"/>
      <c r="I127" s="78">
        <f t="shared" si="33"/>
        <v>0</v>
      </c>
    </row>
    <row r="128" spans="2:9" s="46" customFormat="1" ht="30" customHeight="1" x14ac:dyDescent="0.25">
      <c r="B128" s="49"/>
      <c r="C128" s="50">
        <v>322</v>
      </c>
      <c r="D128" s="45"/>
      <c r="E128" s="51" t="s">
        <v>193</v>
      </c>
      <c r="F128" s="67">
        <f>F129+F130+F131+F132+F133+F134</f>
        <v>7299.74</v>
      </c>
      <c r="G128" s="67">
        <f t="shared" ref="G128:H128" si="42">G129+G130+G131+G132+G133+G134</f>
        <v>7299.74</v>
      </c>
      <c r="H128" s="67">
        <f t="shared" si="42"/>
        <v>141.75</v>
      </c>
      <c r="I128" s="78">
        <f t="shared" si="33"/>
        <v>1.9418499836980494</v>
      </c>
    </row>
    <row r="129" spans="2:9" s="57" customFormat="1" ht="30" customHeight="1" x14ac:dyDescent="0.25">
      <c r="B129" s="52"/>
      <c r="C129" s="53"/>
      <c r="D129" s="54">
        <v>3221</v>
      </c>
      <c r="E129" s="56" t="s">
        <v>204</v>
      </c>
      <c r="F129" s="87">
        <v>1327.23</v>
      </c>
      <c r="G129" s="87">
        <v>1327.23</v>
      </c>
      <c r="H129" s="88">
        <v>141.75</v>
      </c>
      <c r="I129" s="78">
        <f t="shared" si="33"/>
        <v>10.680138333220315</v>
      </c>
    </row>
    <row r="130" spans="2:9" s="57" customFormat="1" ht="30" customHeight="1" x14ac:dyDescent="0.25">
      <c r="B130" s="52"/>
      <c r="C130" s="53"/>
      <c r="D130" s="54">
        <v>3222</v>
      </c>
      <c r="E130" s="56" t="s">
        <v>117</v>
      </c>
      <c r="F130" s="87">
        <v>663.61</v>
      </c>
      <c r="G130" s="87">
        <v>663.61</v>
      </c>
      <c r="H130" s="88"/>
      <c r="I130" s="78">
        <f t="shared" si="33"/>
        <v>0</v>
      </c>
    </row>
    <row r="131" spans="2:9" s="57" customFormat="1" ht="30" customHeight="1" x14ac:dyDescent="0.25">
      <c r="B131" s="52"/>
      <c r="C131" s="53"/>
      <c r="D131" s="54">
        <v>3223</v>
      </c>
      <c r="E131" s="56" t="s">
        <v>118</v>
      </c>
      <c r="F131" s="87">
        <v>663.61</v>
      </c>
      <c r="G131" s="87">
        <v>663.61</v>
      </c>
      <c r="H131" s="88"/>
      <c r="I131" s="78">
        <f t="shared" si="33"/>
        <v>0</v>
      </c>
    </row>
    <row r="132" spans="2:9" s="57" customFormat="1" ht="30" customHeight="1" x14ac:dyDescent="0.25">
      <c r="B132" s="52"/>
      <c r="C132" s="53"/>
      <c r="D132" s="54">
        <v>3224</v>
      </c>
      <c r="E132" s="89" t="s">
        <v>196</v>
      </c>
      <c r="F132" s="87">
        <v>3981.68</v>
      </c>
      <c r="G132" s="87">
        <v>3981.68</v>
      </c>
      <c r="H132" s="88"/>
      <c r="I132" s="78">
        <f t="shared" si="33"/>
        <v>0</v>
      </c>
    </row>
    <row r="133" spans="2:9" s="57" customFormat="1" ht="30" customHeight="1" x14ac:dyDescent="0.25">
      <c r="B133" s="52"/>
      <c r="C133" s="53"/>
      <c r="D133" s="54">
        <v>3225</v>
      </c>
      <c r="E133" s="56" t="s">
        <v>120</v>
      </c>
      <c r="F133" s="87">
        <v>663.61</v>
      </c>
      <c r="G133" s="87">
        <v>663.61</v>
      </c>
      <c r="H133" s="88"/>
      <c r="I133" s="78">
        <f t="shared" si="33"/>
        <v>0</v>
      </c>
    </row>
    <row r="134" spans="2:9" s="57" customFormat="1" ht="30" customHeight="1" x14ac:dyDescent="0.25">
      <c r="B134" s="52"/>
      <c r="C134" s="53"/>
      <c r="D134" s="54">
        <v>3227</v>
      </c>
      <c r="E134" s="56" t="s">
        <v>121</v>
      </c>
      <c r="F134" s="87"/>
      <c r="G134" s="88"/>
      <c r="H134" s="88"/>
      <c r="I134" s="78">
        <f t="shared" si="33"/>
        <v>0</v>
      </c>
    </row>
    <row r="135" spans="2:9" s="46" customFormat="1" ht="30" customHeight="1" x14ac:dyDescent="0.25">
      <c r="B135" s="49"/>
      <c r="C135" s="50">
        <v>323</v>
      </c>
      <c r="D135" s="45"/>
      <c r="E135" s="51" t="s">
        <v>122</v>
      </c>
      <c r="F135" s="67">
        <f>F136+F137+F138+F139+F140+F141+F142+F143+F144</f>
        <v>5574.35</v>
      </c>
      <c r="G135" s="67">
        <f t="shared" ref="G135:H135" si="43">G136+G137+G138+G139+G140+G141+G142+G143+G144</f>
        <v>5574.35</v>
      </c>
      <c r="H135" s="67">
        <f t="shared" si="43"/>
        <v>14.17</v>
      </c>
      <c r="I135" s="78">
        <f t="shared" si="33"/>
        <v>0.25420004126041601</v>
      </c>
    </row>
    <row r="136" spans="2:9" s="57" customFormat="1" ht="30" customHeight="1" x14ac:dyDescent="0.25">
      <c r="B136" s="52"/>
      <c r="C136" s="53"/>
      <c r="D136" s="54">
        <v>3231</v>
      </c>
      <c r="E136" s="56" t="s">
        <v>124</v>
      </c>
      <c r="F136" s="87"/>
      <c r="G136" s="88"/>
      <c r="H136" s="88">
        <v>14.17</v>
      </c>
      <c r="I136" s="78">
        <f t="shared" si="33"/>
        <v>0</v>
      </c>
    </row>
    <row r="137" spans="2:9" s="57" customFormat="1" ht="30" customHeight="1" x14ac:dyDescent="0.25">
      <c r="B137" s="52"/>
      <c r="C137" s="53"/>
      <c r="D137" s="54">
        <v>3232</v>
      </c>
      <c r="E137" s="56" t="s">
        <v>125</v>
      </c>
      <c r="F137" s="87">
        <v>3981.68</v>
      </c>
      <c r="G137" s="87">
        <v>3981.68</v>
      </c>
      <c r="H137" s="88"/>
      <c r="I137" s="78">
        <f t="shared" si="33"/>
        <v>0</v>
      </c>
    </row>
    <row r="138" spans="2:9" s="57" customFormat="1" ht="30" customHeight="1" x14ac:dyDescent="0.25">
      <c r="B138" s="52"/>
      <c r="C138" s="53"/>
      <c r="D138" s="54">
        <v>3233</v>
      </c>
      <c r="E138" s="56" t="s">
        <v>126</v>
      </c>
      <c r="F138" s="87">
        <v>265.45</v>
      </c>
      <c r="G138" s="87">
        <v>265.45</v>
      </c>
      <c r="H138" s="88"/>
      <c r="I138" s="78">
        <f t="shared" si="33"/>
        <v>0</v>
      </c>
    </row>
    <row r="139" spans="2:9" s="57" customFormat="1" ht="30" customHeight="1" x14ac:dyDescent="0.25">
      <c r="B139" s="52"/>
      <c r="C139" s="53"/>
      <c r="D139" s="54">
        <v>3234</v>
      </c>
      <c r="E139" s="56" t="s">
        <v>127</v>
      </c>
      <c r="F139" s="87">
        <v>132.72</v>
      </c>
      <c r="G139" s="87">
        <v>132.72</v>
      </c>
      <c r="H139" s="88"/>
      <c r="I139" s="78">
        <f t="shared" si="33"/>
        <v>0</v>
      </c>
    </row>
    <row r="140" spans="2:9" s="57" customFormat="1" ht="30" customHeight="1" x14ac:dyDescent="0.25">
      <c r="B140" s="52"/>
      <c r="C140" s="53"/>
      <c r="D140" s="54">
        <v>3235</v>
      </c>
      <c r="E140" s="56" t="s">
        <v>128</v>
      </c>
      <c r="F140" s="87"/>
      <c r="G140" s="87"/>
      <c r="H140" s="88"/>
      <c r="I140" s="78">
        <f t="shared" si="33"/>
        <v>0</v>
      </c>
    </row>
    <row r="141" spans="2:9" s="57" customFormat="1" ht="30" customHeight="1" x14ac:dyDescent="0.25">
      <c r="B141" s="52"/>
      <c r="C141" s="53"/>
      <c r="D141" s="54">
        <v>3236</v>
      </c>
      <c r="E141" s="89" t="s">
        <v>197</v>
      </c>
      <c r="F141" s="87"/>
      <c r="G141" s="87"/>
      <c r="H141" s="88"/>
      <c r="I141" s="78">
        <f t="shared" si="33"/>
        <v>0</v>
      </c>
    </row>
    <row r="142" spans="2:9" s="57" customFormat="1" ht="30" customHeight="1" x14ac:dyDescent="0.25">
      <c r="B142" s="52"/>
      <c r="C142" s="53"/>
      <c r="D142" s="54">
        <v>3237</v>
      </c>
      <c r="E142" s="56" t="s">
        <v>132</v>
      </c>
      <c r="F142" s="87">
        <v>663.61</v>
      </c>
      <c r="G142" s="87">
        <v>663.61</v>
      </c>
      <c r="H142" s="88"/>
      <c r="I142" s="78">
        <f t="shared" si="33"/>
        <v>0</v>
      </c>
    </row>
    <row r="143" spans="2:9" s="57" customFormat="1" ht="30" customHeight="1" x14ac:dyDescent="0.25">
      <c r="B143" s="52"/>
      <c r="C143" s="53"/>
      <c r="D143" s="54">
        <v>3238</v>
      </c>
      <c r="E143" s="56" t="s">
        <v>130</v>
      </c>
      <c r="F143" s="87">
        <v>132.72</v>
      </c>
      <c r="G143" s="87">
        <v>132.72</v>
      </c>
      <c r="H143" s="88"/>
      <c r="I143" s="78">
        <f t="shared" si="33"/>
        <v>0</v>
      </c>
    </row>
    <row r="144" spans="2:9" s="57" customFormat="1" ht="30" customHeight="1" x14ac:dyDescent="0.25">
      <c r="B144" s="52"/>
      <c r="C144" s="53"/>
      <c r="D144" s="54">
        <v>3239</v>
      </c>
      <c r="E144" s="56" t="s">
        <v>131</v>
      </c>
      <c r="F144" s="87">
        <v>398.17</v>
      </c>
      <c r="G144" s="87">
        <v>398.17</v>
      </c>
      <c r="H144" s="88"/>
      <c r="I144" s="78">
        <f t="shared" si="33"/>
        <v>0</v>
      </c>
    </row>
    <row r="145" spans="1:9" s="46" customFormat="1" ht="30" customHeight="1" x14ac:dyDescent="0.25">
      <c r="B145" s="49"/>
      <c r="C145" s="50">
        <v>324</v>
      </c>
      <c r="D145" s="45"/>
      <c r="E145" s="64" t="s">
        <v>123</v>
      </c>
      <c r="F145" s="67">
        <f>F146</f>
        <v>0</v>
      </c>
      <c r="G145" s="67">
        <f t="shared" ref="G145:H145" si="44">G146</f>
        <v>0</v>
      </c>
      <c r="H145" s="67">
        <f t="shared" si="44"/>
        <v>0</v>
      </c>
      <c r="I145" s="78">
        <f t="shared" si="33"/>
        <v>0</v>
      </c>
    </row>
    <row r="146" spans="1:9" s="57" customFormat="1" ht="30" customHeight="1" x14ac:dyDescent="0.25">
      <c r="B146" s="52"/>
      <c r="C146" s="53"/>
      <c r="D146" s="54">
        <v>3241</v>
      </c>
      <c r="E146" s="89" t="s">
        <v>123</v>
      </c>
      <c r="F146" s="87"/>
      <c r="G146" s="88"/>
      <c r="H146" s="88"/>
      <c r="I146" s="78">
        <f t="shared" si="33"/>
        <v>0</v>
      </c>
    </row>
    <row r="147" spans="1:9" s="46" customFormat="1" ht="30" customHeight="1" x14ac:dyDescent="0.25">
      <c r="B147" s="49"/>
      <c r="C147" s="50">
        <v>329</v>
      </c>
      <c r="D147" s="45"/>
      <c r="E147" s="51" t="s">
        <v>198</v>
      </c>
      <c r="F147" s="67">
        <f>F148+F149+F150+F151+F152+F153+F154</f>
        <v>3052.63</v>
      </c>
      <c r="G147" s="67">
        <f t="shared" ref="G147:H147" si="45">G148+G149+G150+G151+G152+G153+G154</f>
        <v>3052.63</v>
      </c>
      <c r="H147" s="67">
        <f t="shared" si="45"/>
        <v>0</v>
      </c>
      <c r="I147" s="78">
        <f t="shared" si="33"/>
        <v>0</v>
      </c>
    </row>
    <row r="148" spans="1:9" s="57" customFormat="1" ht="30" customHeight="1" x14ac:dyDescent="0.25">
      <c r="B148" s="52"/>
      <c r="C148" s="53"/>
      <c r="D148" s="54">
        <v>3291</v>
      </c>
      <c r="E148" s="89" t="s">
        <v>199</v>
      </c>
      <c r="F148" s="87"/>
      <c r="G148" s="88"/>
      <c r="H148" s="88"/>
      <c r="I148" s="78">
        <f t="shared" si="33"/>
        <v>0</v>
      </c>
    </row>
    <row r="149" spans="1:9" s="57" customFormat="1" ht="30" customHeight="1" x14ac:dyDescent="0.25">
      <c r="B149" s="52"/>
      <c r="C149" s="53"/>
      <c r="D149" s="54">
        <v>3292</v>
      </c>
      <c r="E149" s="56" t="s">
        <v>135</v>
      </c>
      <c r="F149" s="87">
        <v>2654.46</v>
      </c>
      <c r="G149" s="87">
        <v>2654.46</v>
      </c>
      <c r="H149" s="88"/>
      <c r="I149" s="78">
        <f t="shared" si="33"/>
        <v>0</v>
      </c>
    </row>
    <row r="150" spans="1:9" s="57" customFormat="1" ht="30" customHeight="1" x14ac:dyDescent="0.25">
      <c r="B150" s="52"/>
      <c r="C150" s="53"/>
      <c r="D150" s="54">
        <v>3293</v>
      </c>
      <c r="E150" s="56" t="s">
        <v>136</v>
      </c>
      <c r="F150" s="87"/>
      <c r="G150" s="87"/>
      <c r="H150" s="88"/>
      <c r="I150" s="78">
        <f t="shared" si="33"/>
        <v>0</v>
      </c>
    </row>
    <row r="151" spans="1:9" s="57" customFormat="1" ht="30" customHeight="1" x14ac:dyDescent="0.25">
      <c r="B151" s="52"/>
      <c r="C151" s="53"/>
      <c r="D151" s="54">
        <v>3294</v>
      </c>
      <c r="E151" s="56" t="s">
        <v>137</v>
      </c>
      <c r="F151" s="87"/>
      <c r="G151" s="87"/>
      <c r="H151" s="88"/>
      <c r="I151" s="78">
        <f t="shared" si="33"/>
        <v>0</v>
      </c>
    </row>
    <row r="152" spans="1:9" s="57" customFormat="1" ht="30" customHeight="1" x14ac:dyDescent="0.25">
      <c r="B152" s="52"/>
      <c r="C152" s="53"/>
      <c r="D152" s="54">
        <v>3295</v>
      </c>
      <c r="E152" s="56" t="s">
        <v>138</v>
      </c>
      <c r="F152" s="87"/>
      <c r="G152" s="87"/>
      <c r="H152" s="88"/>
      <c r="I152" s="78">
        <f t="shared" si="33"/>
        <v>0</v>
      </c>
    </row>
    <row r="153" spans="1:9" s="57" customFormat="1" ht="30" customHeight="1" x14ac:dyDescent="0.25">
      <c r="B153" s="52"/>
      <c r="C153" s="53"/>
      <c r="D153" s="54">
        <v>3296</v>
      </c>
      <c r="E153" s="56" t="s">
        <v>139</v>
      </c>
      <c r="F153" s="87"/>
      <c r="G153" s="87"/>
      <c r="H153" s="88"/>
      <c r="I153" s="78">
        <f t="shared" si="33"/>
        <v>0</v>
      </c>
    </row>
    <row r="154" spans="1:9" s="57" customFormat="1" ht="30" customHeight="1" x14ac:dyDescent="0.25">
      <c r="B154" s="52"/>
      <c r="C154" s="53"/>
      <c r="D154" s="54">
        <v>3299</v>
      </c>
      <c r="E154" s="56" t="s">
        <v>198</v>
      </c>
      <c r="F154" s="87">
        <v>398.17</v>
      </c>
      <c r="G154" s="87">
        <v>398.17</v>
      </c>
      <c r="H154" s="88"/>
      <c r="I154" s="78">
        <f t="shared" si="33"/>
        <v>0</v>
      </c>
    </row>
    <row r="155" spans="1:9" s="61" customFormat="1" ht="30" customHeight="1" x14ac:dyDescent="0.25">
      <c r="B155" s="58">
        <v>34</v>
      </c>
      <c r="C155" s="59"/>
      <c r="D155" s="60"/>
      <c r="E155" s="86" t="s">
        <v>140</v>
      </c>
      <c r="F155" s="66">
        <f>F156</f>
        <v>0</v>
      </c>
      <c r="G155" s="66">
        <f t="shared" ref="G155:H155" si="46">G156</f>
        <v>0</v>
      </c>
      <c r="H155" s="66">
        <f t="shared" si="46"/>
        <v>0</v>
      </c>
      <c r="I155" s="78">
        <f t="shared" si="33"/>
        <v>0</v>
      </c>
    </row>
    <row r="156" spans="1:9" s="46" customFormat="1" ht="30" customHeight="1" x14ac:dyDescent="0.25">
      <c r="B156" s="49"/>
      <c r="C156" s="50">
        <v>343</v>
      </c>
      <c r="D156" s="45"/>
      <c r="E156" s="51" t="s">
        <v>200</v>
      </c>
      <c r="F156" s="67">
        <f>F157+F158+F159</f>
        <v>0</v>
      </c>
      <c r="G156" s="67">
        <f t="shared" ref="G156:H156" si="47">G157+G158+G159</f>
        <v>0</v>
      </c>
      <c r="H156" s="67">
        <f t="shared" si="47"/>
        <v>0</v>
      </c>
      <c r="I156" s="78">
        <f t="shared" si="33"/>
        <v>0</v>
      </c>
    </row>
    <row r="157" spans="1:9" s="57" customFormat="1" ht="30" customHeight="1" x14ac:dyDescent="0.25">
      <c r="B157" s="52"/>
      <c r="C157" s="53"/>
      <c r="D157" s="54">
        <v>3431</v>
      </c>
      <c r="E157" s="56" t="s">
        <v>205</v>
      </c>
      <c r="F157" s="87"/>
      <c r="G157" s="87"/>
      <c r="H157" s="87"/>
      <c r="I157" s="78">
        <f t="shared" si="33"/>
        <v>0</v>
      </c>
    </row>
    <row r="158" spans="1:9" s="57" customFormat="1" ht="30" customHeight="1" x14ac:dyDescent="0.25">
      <c r="B158" s="52"/>
      <c r="C158" s="53"/>
      <c r="D158" s="54">
        <v>3433</v>
      </c>
      <c r="E158" s="56" t="s">
        <v>143</v>
      </c>
      <c r="F158" s="87"/>
      <c r="G158" s="87"/>
      <c r="H158" s="87"/>
      <c r="I158" s="78">
        <f t="shared" si="33"/>
        <v>0</v>
      </c>
    </row>
    <row r="159" spans="1:9" s="57" customFormat="1" ht="30" customHeight="1" x14ac:dyDescent="0.25">
      <c r="B159" s="52"/>
      <c r="C159" s="53"/>
      <c r="D159" s="54">
        <v>3434</v>
      </c>
      <c r="E159" s="56" t="s">
        <v>144</v>
      </c>
      <c r="F159" s="87"/>
      <c r="G159" s="87"/>
      <c r="H159" s="87"/>
      <c r="I159" s="78">
        <f t="shared" si="33"/>
        <v>0</v>
      </c>
    </row>
    <row r="160" spans="1:9" s="57" customFormat="1" ht="15.75" customHeight="1" x14ac:dyDescent="0.25">
      <c r="A160" s="57" t="s">
        <v>206</v>
      </c>
      <c r="B160" s="190" t="s">
        <v>230</v>
      </c>
      <c r="C160" s="191"/>
      <c r="D160" s="192"/>
      <c r="E160" s="109" t="s">
        <v>231</v>
      </c>
      <c r="F160" s="107">
        <f>F162+F170+F203</f>
        <v>0</v>
      </c>
      <c r="G160" s="107">
        <f>G162+G170+G203</f>
        <v>9954.2099999999991</v>
      </c>
      <c r="H160" s="107">
        <f>H162+H170+H203+7818.07</f>
        <v>7818.07</v>
      </c>
      <c r="I160" s="108">
        <f t="shared" ref="I160:I209" si="48">IFERROR(H160/G160*100,0)</f>
        <v>78.540336199457315</v>
      </c>
    </row>
    <row r="161" spans="2:9" s="139" customFormat="1" ht="15.75" customHeight="1" x14ac:dyDescent="0.25">
      <c r="B161" s="142">
        <v>3</v>
      </c>
      <c r="C161" s="143"/>
      <c r="D161" s="144"/>
      <c r="E161" s="141" t="s">
        <v>239</v>
      </c>
      <c r="F161" s="66">
        <f>F162+F170+F203</f>
        <v>0</v>
      </c>
      <c r="G161" s="66">
        <f t="shared" ref="G161:H161" si="49">G162+G170+G203</f>
        <v>9954.2099999999991</v>
      </c>
      <c r="H161" s="66">
        <f t="shared" si="49"/>
        <v>0</v>
      </c>
      <c r="I161" s="78">
        <f t="shared" si="48"/>
        <v>0</v>
      </c>
    </row>
    <row r="162" spans="2:9" s="61" customFormat="1" ht="30" customHeight="1" x14ac:dyDescent="0.25">
      <c r="B162" s="178">
        <v>31</v>
      </c>
      <c r="C162" s="178"/>
      <c r="D162" s="178"/>
      <c r="E162" s="63" t="s">
        <v>5</v>
      </c>
      <c r="F162" s="66">
        <f>F163+F165+F167</f>
        <v>0</v>
      </c>
      <c r="G162" s="66">
        <f t="shared" ref="G162:H162" si="50">G163+G165+G167</f>
        <v>0</v>
      </c>
      <c r="H162" s="66">
        <f t="shared" si="50"/>
        <v>0</v>
      </c>
      <c r="I162" s="78">
        <f t="shared" si="48"/>
        <v>0</v>
      </c>
    </row>
    <row r="163" spans="2:9" s="46" customFormat="1" ht="30" customHeight="1" x14ac:dyDescent="0.25">
      <c r="B163" s="49"/>
      <c r="C163" s="50">
        <v>311</v>
      </c>
      <c r="D163" s="45"/>
      <c r="E163" s="48" t="s">
        <v>194</v>
      </c>
      <c r="F163" s="67">
        <f>F164</f>
        <v>0</v>
      </c>
      <c r="G163" s="67">
        <f t="shared" ref="G163:H163" si="51">G164</f>
        <v>0</v>
      </c>
      <c r="H163" s="67">
        <f t="shared" si="51"/>
        <v>0</v>
      </c>
      <c r="I163" s="78">
        <f t="shared" si="48"/>
        <v>0</v>
      </c>
    </row>
    <row r="164" spans="2:9" s="57" customFormat="1" ht="30" customHeight="1" x14ac:dyDescent="0.25">
      <c r="B164" s="52"/>
      <c r="C164" s="53"/>
      <c r="D164" s="54">
        <v>3111</v>
      </c>
      <c r="E164" s="56" t="s">
        <v>31</v>
      </c>
      <c r="F164" s="87"/>
      <c r="G164" s="88"/>
      <c r="H164" s="88"/>
      <c r="I164" s="78">
        <f t="shared" si="48"/>
        <v>0</v>
      </c>
    </row>
    <row r="165" spans="2:9" s="46" customFormat="1" ht="30" customHeight="1" x14ac:dyDescent="0.25">
      <c r="B165" s="49"/>
      <c r="C165" s="50">
        <v>312</v>
      </c>
      <c r="D165" s="85"/>
      <c r="E165" s="51" t="s">
        <v>110</v>
      </c>
      <c r="F165" s="67">
        <f>F166</f>
        <v>0</v>
      </c>
      <c r="G165" s="67">
        <f t="shared" ref="G165:H165" si="52">G166</f>
        <v>0</v>
      </c>
      <c r="H165" s="67">
        <f t="shared" si="52"/>
        <v>0</v>
      </c>
      <c r="I165" s="78">
        <f t="shared" si="48"/>
        <v>0</v>
      </c>
    </row>
    <row r="166" spans="2:9" s="57" customFormat="1" ht="30" customHeight="1" x14ac:dyDescent="0.25">
      <c r="B166" s="52"/>
      <c r="C166" s="53"/>
      <c r="D166" s="54">
        <v>3121</v>
      </c>
      <c r="E166" s="56" t="s">
        <v>110</v>
      </c>
      <c r="F166" s="87"/>
      <c r="G166" s="88"/>
      <c r="H166" s="88"/>
      <c r="I166" s="78">
        <f t="shared" si="48"/>
        <v>0</v>
      </c>
    </row>
    <row r="167" spans="2:9" s="46" customFormat="1" ht="30" customHeight="1" x14ac:dyDescent="0.25">
      <c r="B167" s="49"/>
      <c r="C167" s="50">
        <v>313</v>
      </c>
      <c r="D167" s="45"/>
      <c r="E167" s="51" t="s">
        <v>195</v>
      </c>
      <c r="F167" s="67">
        <f>F168+F169</f>
        <v>0</v>
      </c>
      <c r="G167" s="67">
        <f t="shared" ref="G167" si="53">G168+G169</f>
        <v>0</v>
      </c>
      <c r="H167" s="67">
        <f t="shared" ref="H167" si="54">H168+H169</f>
        <v>0</v>
      </c>
      <c r="I167" s="78">
        <f t="shared" si="48"/>
        <v>0</v>
      </c>
    </row>
    <row r="168" spans="2:9" s="46" customFormat="1" ht="30" customHeight="1" x14ac:dyDescent="0.25">
      <c r="B168" s="49"/>
      <c r="C168" s="50"/>
      <c r="D168" s="45">
        <v>3131</v>
      </c>
      <c r="E168" s="51" t="s">
        <v>226</v>
      </c>
      <c r="F168" s="138"/>
      <c r="G168" s="138"/>
      <c r="H168" s="138"/>
      <c r="I168" s="78">
        <f t="shared" si="48"/>
        <v>0</v>
      </c>
    </row>
    <row r="169" spans="2:9" s="57" customFormat="1" ht="30" customHeight="1" x14ac:dyDescent="0.25">
      <c r="B169" s="52"/>
      <c r="C169" s="53"/>
      <c r="D169" s="54">
        <v>3132</v>
      </c>
      <c r="E169" s="9" t="s">
        <v>189</v>
      </c>
      <c r="F169" s="87"/>
      <c r="G169" s="88"/>
      <c r="H169" s="88"/>
      <c r="I169" s="78">
        <f t="shared" si="48"/>
        <v>0</v>
      </c>
    </row>
    <row r="170" spans="2:9" s="61" customFormat="1" ht="30" customHeight="1" x14ac:dyDescent="0.25">
      <c r="B170" s="58">
        <v>32</v>
      </c>
      <c r="C170" s="59"/>
      <c r="D170" s="60"/>
      <c r="E170" s="86" t="s">
        <v>14</v>
      </c>
      <c r="F170" s="66">
        <f>F171+F176+F183+F193+F195</f>
        <v>0</v>
      </c>
      <c r="G170" s="66">
        <f t="shared" ref="G170:H170" si="55">G171+G176+G183+G193+G195</f>
        <v>9954.2099999999991</v>
      </c>
      <c r="H170" s="66">
        <f t="shared" si="55"/>
        <v>0</v>
      </c>
      <c r="I170" s="78">
        <f t="shared" si="48"/>
        <v>0</v>
      </c>
    </row>
    <row r="171" spans="2:9" s="46" customFormat="1" ht="30" customHeight="1" x14ac:dyDescent="0.25">
      <c r="B171" s="49"/>
      <c r="C171" s="50">
        <v>321</v>
      </c>
      <c r="D171" s="45"/>
      <c r="E171" s="51" t="s">
        <v>32</v>
      </c>
      <c r="F171" s="67">
        <f>F172+F173+F174+F175</f>
        <v>0</v>
      </c>
      <c r="G171" s="67">
        <f t="shared" ref="G171:H171" si="56">G172+G173+G174+G175</f>
        <v>2654.46</v>
      </c>
      <c r="H171" s="67">
        <f t="shared" si="56"/>
        <v>0</v>
      </c>
      <c r="I171" s="78">
        <f t="shared" si="48"/>
        <v>0</v>
      </c>
    </row>
    <row r="172" spans="2:9" s="57" customFormat="1" ht="30" customHeight="1" x14ac:dyDescent="0.25">
      <c r="B172" s="52"/>
      <c r="C172" s="53"/>
      <c r="D172" s="54">
        <v>3211</v>
      </c>
      <c r="E172" s="56" t="s">
        <v>33</v>
      </c>
      <c r="F172" s="87"/>
      <c r="G172" s="88">
        <v>2654.46</v>
      </c>
      <c r="H172" s="88"/>
      <c r="I172" s="78">
        <f t="shared" si="48"/>
        <v>0</v>
      </c>
    </row>
    <row r="173" spans="2:9" s="57" customFormat="1" ht="30" customHeight="1" x14ac:dyDescent="0.25">
      <c r="B173" s="52"/>
      <c r="C173" s="53"/>
      <c r="D173" s="54">
        <v>3212</v>
      </c>
      <c r="E173" s="89" t="s">
        <v>113</v>
      </c>
      <c r="F173" s="87"/>
      <c r="G173" s="88"/>
      <c r="H173" s="88"/>
      <c r="I173" s="78">
        <f t="shared" si="48"/>
        <v>0</v>
      </c>
    </row>
    <row r="174" spans="2:9" s="57" customFormat="1" ht="30" customHeight="1" x14ac:dyDescent="0.25">
      <c r="B174" s="52"/>
      <c r="C174" s="53"/>
      <c r="D174" s="54">
        <v>3213</v>
      </c>
      <c r="E174" s="56" t="s">
        <v>114</v>
      </c>
      <c r="F174" s="87"/>
      <c r="G174" s="88"/>
      <c r="H174" s="88"/>
      <c r="I174" s="78">
        <f t="shared" si="48"/>
        <v>0</v>
      </c>
    </row>
    <row r="175" spans="2:9" s="57" customFormat="1" ht="30" customHeight="1" x14ac:dyDescent="0.25">
      <c r="B175" s="52"/>
      <c r="C175" s="53"/>
      <c r="D175" s="54">
        <v>3214</v>
      </c>
      <c r="E175" s="89" t="s">
        <v>115</v>
      </c>
      <c r="F175" s="87"/>
      <c r="G175" s="88"/>
      <c r="H175" s="88"/>
      <c r="I175" s="78">
        <f t="shared" si="48"/>
        <v>0</v>
      </c>
    </row>
    <row r="176" spans="2:9" s="46" customFormat="1" ht="30" customHeight="1" x14ac:dyDescent="0.25">
      <c r="B176" s="49"/>
      <c r="C176" s="50">
        <v>322</v>
      </c>
      <c r="D176" s="45"/>
      <c r="E176" s="51" t="s">
        <v>193</v>
      </c>
      <c r="F176" s="67">
        <f>F177+F178+F179+F180+F181+F182</f>
        <v>0</v>
      </c>
      <c r="G176" s="67">
        <f t="shared" ref="G176:H176" si="57">G177+G178+G179+G180+G181+G182</f>
        <v>7299.75</v>
      </c>
      <c r="H176" s="67">
        <f t="shared" si="57"/>
        <v>0</v>
      </c>
      <c r="I176" s="78">
        <f t="shared" si="48"/>
        <v>0</v>
      </c>
    </row>
    <row r="177" spans="2:9" s="57" customFormat="1" ht="30" customHeight="1" x14ac:dyDescent="0.25">
      <c r="B177" s="52"/>
      <c r="C177" s="53"/>
      <c r="D177" s="54">
        <v>3221</v>
      </c>
      <c r="E177" s="56" t="s">
        <v>204</v>
      </c>
      <c r="F177" s="87"/>
      <c r="G177" s="88"/>
      <c r="H177" s="88"/>
      <c r="I177" s="78">
        <f t="shared" si="48"/>
        <v>0</v>
      </c>
    </row>
    <row r="178" spans="2:9" s="57" customFormat="1" ht="30" customHeight="1" x14ac:dyDescent="0.25">
      <c r="B178" s="52"/>
      <c r="C178" s="53"/>
      <c r="D178" s="54">
        <v>3222</v>
      </c>
      <c r="E178" s="56" t="s">
        <v>117</v>
      </c>
      <c r="F178" s="87"/>
      <c r="G178" s="88"/>
      <c r="H178" s="88"/>
      <c r="I178" s="78">
        <f t="shared" si="48"/>
        <v>0</v>
      </c>
    </row>
    <row r="179" spans="2:9" s="57" customFormat="1" ht="30" customHeight="1" x14ac:dyDescent="0.25">
      <c r="B179" s="52"/>
      <c r="C179" s="53"/>
      <c r="D179" s="54">
        <v>3223</v>
      </c>
      <c r="E179" s="56" t="s">
        <v>118</v>
      </c>
      <c r="F179" s="87"/>
      <c r="G179" s="88">
        <v>1990.84</v>
      </c>
      <c r="H179" s="88"/>
      <c r="I179" s="78">
        <f t="shared" si="48"/>
        <v>0</v>
      </c>
    </row>
    <row r="180" spans="2:9" s="57" customFormat="1" ht="30" customHeight="1" x14ac:dyDescent="0.25">
      <c r="B180" s="52"/>
      <c r="C180" s="53"/>
      <c r="D180" s="54">
        <v>3224</v>
      </c>
      <c r="E180" s="89" t="s">
        <v>196</v>
      </c>
      <c r="F180" s="87"/>
      <c r="G180" s="88"/>
      <c r="H180" s="88"/>
      <c r="I180" s="78">
        <f t="shared" si="48"/>
        <v>0</v>
      </c>
    </row>
    <row r="181" spans="2:9" s="57" customFormat="1" ht="30" customHeight="1" x14ac:dyDescent="0.25">
      <c r="B181" s="52"/>
      <c r="C181" s="53"/>
      <c r="D181" s="54">
        <v>3225</v>
      </c>
      <c r="E181" s="56" t="s">
        <v>120</v>
      </c>
      <c r="F181" s="87"/>
      <c r="G181" s="88"/>
      <c r="H181" s="88"/>
      <c r="I181" s="78">
        <f t="shared" si="48"/>
        <v>0</v>
      </c>
    </row>
    <row r="182" spans="2:9" s="57" customFormat="1" ht="30" customHeight="1" x14ac:dyDescent="0.25">
      <c r="B182" s="52"/>
      <c r="C182" s="53"/>
      <c r="D182" s="54">
        <v>3227</v>
      </c>
      <c r="E182" s="56" t="s">
        <v>121</v>
      </c>
      <c r="F182" s="87"/>
      <c r="G182" s="88">
        <v>5308.91</v>
      </c>
      <c r="H182" s="88"/>
      <c r="I182" s="78">
        <f t="shared" si="48"/>
        <v>0</v>
      </c>
    </row>
    <row r="183" spans="2:9" s="46" customFormat="1" ht="30" customHeight="1" x14ac:dyDescent="0.25">
      <c r="B183" s="49"/>
      <c r="C183" s="50">
        <v>323</v>
      </c>
      <c r="D183" s="45"/>
      <c r="E183" s="51" t="s">
        <v>122</v>
      </c>
      <c r="F183" s="67">
        <f>F184+F185+F186+F187+F188+F189+F190+F191+F192</f>
        <v>0</v>
      </c>
      <c r="G183" s="67">
        <f t="shared" ref="G183:H183" si="58">G184+G185+G186+G187+G188+G189+G190+G191+G192</f>
        <v>0</v>
      </c>
      <c r="H183" s="67">
        <f t="shared" si="58"/>
        <v>0</v>
      </c>
      <c r="I183" s="78">
        <f t="shared" si="48"/>
        <v>0</v>
      </c>
    </row>
    <row r="184" spans="2:9" s="57" customFormat="1" ht="30" customHeight="1" x14ac:dyDescent="0.25">
      <c r="B184" s="52"/>
      <c r="C184" s="53"/>
      <c r="D184" s="54">
        <v>3231</v>
      </c>
      <c r="E184" s="56" t="s">
        <v>124</v>
      </c>
      <c r="F184" s="87"/>
      <c r="G184" s="88"/>
      <c r="H184" s="88"/>
      <c r="I184" s="78">
        <f t="shared" si="48"/>
        <v>0</v>
      </c>
    </row>
    <row r="185" spans="2:9" s="57" customFormat="1" ht="30" customHeight="1" x14ac:dyDescent="0.25">
      <c r="B185" s="52"/>
      <c r="C185" s="53"/>
      <c r="D185" s="54">
        <v>3232</v>
      </c>
      <c r="E185" s="56" t="s">
        <v>125</v>
      </c>
      <c r="F185" s="87"/>
      <c r="G185" s="88"/>
      <c r="H185" s="88"/>
      <c r="I185" s="78">
        <f t="shared" si="48"/>
        <v>0</v>
      </c>
    </row>
    <row r="186" spans="2:9" s="57" customFormat="1" ht="30" customHeight="1" x14ac:dyDescent="0.25">
      <c r="B186" s="52"/>
      <c r="C186" s="53"/>
      <c r="D186" s="54">
        <v>3233</v>
      </c>
      <c r="E186" s="56" t="s">
        <v>126</v>
      </c>
      <c r="F186" s="87"/>
      <c r="G186" s="88"/>
      <c r="H186" s="88"/>
      <c r="I186" s="78">
        <f t="shared" si="48"/>
        <v>0</v>
      </c>
    </row>
    <row r="187" spans="2:9" s="57" customFormat="1" ht="30" customHeight="1" x14ac:dyDescent="0.25">
      <c r="B187" s="52"/>
      <c r="C187" s="53"/>
      <c r="D187" s="54">
        <v>3234</v>
      </c>
      <c r="E187" s="56" t="s">
        <v>127</v>
      </c>
      <c r="F187" s="87"/>
      <c r="G187" s="88"/>
      <c r="H187" s="88"/>
      <c r="I187" s="78">
        <f t="shared" si="48"/>
        <v>0</v>
      </c>
    </row>
    <row r="188" spans="2:9" s="57" customFormat="1" ht="30" customHeight="1" x14ac:dyDescent="0.25">
      <c r="B188" s="52"/>
      <c r="C188" s="53"/>
      <c r="D188" s="54">
        <v>3235</v>
      </c>
      <c r="E188" s="56" t="s">
        <v>128</v>
      </c>
      <c r="F188" s="87"/>
      <c r="G188" s="88"/>
      <c r="H188" s="88"/>
      <c r="I188" s="78">
        <f t="shared" si="48"/>
        <v>0</v>
      </c>
    </row>
    <row r="189" spans="2:9" s="57" customFormat="1" ht="30" customHeight="1" x14ac:dyDescent="0.25">
      <c r="B189" s="52"/>
      <c r="C189" s="53"/>
      <c r="D189" s="54">
        <v>3236</v>
      </c>
      <c r="E189" s="89" t="s">
        <v>197</v>
      </c>
      <c r="F189" s="87"/>
      <c r="G189" s="88"/>
      <c r="H189" s="88"/>
      <c r="I189" s="78">
        <f t="shared" si="48"/>
        <v>0</v>
      </c>
    </row>
    <row r="190" spans="2:9" s="57" customFormat="1" ht="30" customHeight="1" x14ac:dyDescent="0.25">
      <c r="B190" s="52"/>
      <c r="C190" s="53"/>
      <c r="D190" s="54">
        <v>3237</v>
      </c>
      <c r="E190" s="56" t="s">
        <v>132</v>
      </c>
      <c r="F190" s="87"/>
      <c r="G190" s="88"/>
      <c r="H190" s="88"/>
      <c r="I190" s="78">
        <f t="shared" si="48"/>
        <v>0</v>
      </c>
    </row>
    <row r="191" spans="2:9" s="57" customFormat="1" ht="30" customHeight="1" x14ac:dyDescent="0.25">
      <c r="B191" s="52"/>
      <c r="C191" s="53"/>
      <c r="D191" s="54">
        <v>3238</v>
      </c>
      <c r="E191" s="56" t="s">
        <v>130</v>
      </c>
      <c r="F191" s="87"/>
      <c r="G191" s="88"/>
      <c r="H191" s="88"/>
      <c r="I191" s="78">
        <f t="shared" si="48"/>
        <v>0</v>
      </c>
    </row>
    <row r="192" spans="2:9" s="57" customFormat="1" ht="30" customHeight="1" x14ac:dyDescent="0.25">
      <c r="B192" s="52"/>
      <c r="C192" s="53"/>
      <c r="D192" s="54">
        <v>3239</v>
      </c>
      <c r="E192" s="56" t="s">
        <v>131</v>
      </c>
      <c r="F192" s="87"/>
      <c r="G192" s="88"/>
      <c r="H192" s="88"/>
      <c r="I192" s="78">
        <f t="shared" si="48"/>
        <v>0</v>
      </c>
    </row>
    <row r="193" spans="1:9" s="46" customFormat="1" ht="30" customHeight="1" x14ac:dyDescent="0.25">
      <c r="B193" s="49"/>
      <c r="C193" s="50">
        <v>324</v>
      </c>
      <c r="D193" s="45"/>
      <c r="E193" s="64" t="s">
        <v>123</v>
      </c>
      <c r="F193" s="67">
        <f>F194</f>
        <v>0</v>
      </c>
      <c r="G193" s="67">
        <f t="shared" ref="G193:H193" si="59">G194</f>
        <v>0</v>
      </c>
      <c r="H193" s="67">
        <f t="shared" si="59"/>
        <v>0</v>
      </c>
      <c r="I193" s="78">
        <f t="shared" si="48"/>
        <v>0</v>
      </c>
    </row>
    <row r="194" spans="1:9" s="57" customFormat="1" ht="30" customHeight="1" x14ac:dyDescent="0.25">
      <c r="B194" s="52"/>
      <c r="C194" s="53"/>
      <c r="D194" s="54">
        <v>3241</v>
      </c>
      <c r="E194" s="89" t="s">
        <v>123</v>
      </c>
      <c r="F194" s="87"/>
      <c r="G194" s="88"/>
      <c r="H194" s="88"/>
      <c r="I194" s="78">
        <f t="shared" si="48"/>
        <v>0</v>
      </c>
    </row>
    <row r="195" spans="1:9" s="46" customFormat="1" ht="30" customHeight="1" x14ac:dyDescent="0.25">
      <c r="B195" s="49"/>
      <c r="C195" s="50">
        <v>329</v>
      </c>
      <c r="D195" s="45"/>
      <c r="E195" s="51" t="s">
        <v>198</v>
      </c>
      <c r="F195" s="67">
        <f>F196+F197+F198+F199+F200+F201+F202</f>
        <v>0</v>
      </c>
      <c r="G195" s="67">
        <f t="shared" ref="G195:H195" si="60">G196+G197+G198+G199+G200+G201+G202</f>
        <v>0</v>
      </c>
      <c r="H195" s="67">
        <f t="shared" si="60"/>
        <v>0</v>
      </c>
      <c r="I195" s="78">
        <f t="shared" si="48"/>
        <v>0</v>
      </c>
    </row>
    <row r="196" spans="1:9" s="57" customFormat="1" ht="30" customHeight="1" x14ac:dyDescent="0.25">
      <c r="B196" s="52"/>
      <c r="C196" s="53"/>
      <c r="D196" s="54">
        <v>3291</v>
      </c>
      <c r="E196" s="89" t="s">
        <v>199</v>
      </c>
      <c r="F196" s="87"/>
      <c r="G196" s="88"/>
      <c r="H196" s="88"/>
      <c r="I196" s="78">
        <f t="shared" si="48"/>
        <v>0</v>
      </c>
    </row>
    <row r="197" spans="1:9" s="57" customFormat="1" ht="30" customHeight="1" x14ac:dyDescent="0.25">
      <c r="B197" s="52"/>
      <c r="C197" s="53"/>
      <c r="D197" s="54">
        <v>3292</v>
      </c>
      <c r="E197" s="56" t="s">
        <v>135</v>
      </c>
      <c r="F197" s="87"/>
      <c r="G197" s="88"/>
      <c r="H197" s="88"/>
      <c r="I197" s="78">
        <f t="shared" si="48"/>
        <v>0</v>
      </c>
    </row>
    <row r="198" spans="1:9" s="57" customFormat="1" ht="30" customHeight="1" x14ac:dyDescent="0.25">
      <c r="B198" s="52"/>
      <c r="C198" s="53"/>
      <c r="D198" s="54">
        <v>3293</v>
      </c>
      <c r="E198" s="56" t="s">
        <v>136</v>
      </c>
      <c r="F198" s="87"/>
      <c r="G198" s="88"/>
      <c r="H198" s="88"/>
      <c r="I198" s="78">
        <f t="shared" si="48"/>
        <v>0</v>
      </c>
    </row>
    <row r="199" spans="1:9" s="57" customFormat="1" ht="30" customHeight="1" x14ac:dyDescent="0.25">
      <c r="B199" s="52"/>
      <c r="C199" s="53"/>
      <c r="D199" s="54">
        <v>3294</v>
      </c>
      <c r="E199" s="56" t="s">
        <v>137</v>
      </c>
      <c r="F199" s="87"/>
      <c r="G199" s="88"/>
      <c r="H199" s="88"/>
      <c r="I199" s="78">
        <f t="shared" si="48"/>
        <v>0</v>
      </c>
    </row>
    <row r="200" spans="1:9" s="57" customFormat="1" ht="30" customHeight="1" x14ac:dyDescent="0.25">
      <c r="B200" s="52"/>
      <c r="C200" s="53"/>
      <c r="D200" s="54">
        <v>3295</v>
      </c>
      <c r="E200" s="56" t="s">
        <v>138</v>
      </c>
      <c r="F200" s="87"/>
      <c r="G200" s="88"/>
      <c r="H200" s="88"/>
      <c r="I200" s="78">
        <f t="shared" si="48"/>
        <v>0</v>
      </c>
    </row>
    <row r="201" spans="1:9" s="57" customFormat="1" ht="30" customHeight="1" x14ac:dyDescent="0.25">
      <c r="B201" s="52"/>
      <c r="C201" s="53"/>
      <c r="D201" s="54">
        <v>3296</v>
      </c>
      <c r="E201" s="56" t="s">
        <v>139</v>
      </c>
      <c r="F201" s="87"/>
      <c r="G201" s="88"/>
      <c r="H201" s="88"/>
      <c r="I201" s="78">
        <f t="shared" si="48"/>
        <v>0</v>
      </c>
    </row>
    <row r="202" spans="1:9" s="57" customFormat="1" ht="30" customHeight="1" x14ac:dyDescent="0.25">
      <c r="B202" s="52"/>
      <c r="C202" s="53"/>
      <c r="D202" s="54">
        <v>3299</v>
      </c>
      <c r="E202" s="56" t="s">
        <v>198</v>
      </c>
      <c r="F202" s="87"/>
      <c r="G202" s="88"/>
      <c r="H202" s="88"/>
      <c r="I202" s="78">
        <f t="shared" si="48"/>
        <v>0</v>
      </c>
    </row>
    <row r="203" spans="1:9" s="61" customFormat="1" ht="30" customHeight="1" x14ac:dyDescent="0.25">
      <c r="B203" s="58">
        <v>34</v>
      </c>
      <c r="C203" s="59"/>
      <c r="D203" s="60"/>
      <c r="E203" s="86" t="s">
        <v>140</v>
      </c>
      <c r="F203" s="66">
        <f>F204</f>
        <v>0</v>
      </c>
      <c r="G203" s="66">
        <f t="shared" ref="G203:H203" si="61">G204</f>
        <v>0</v>
      </c>
      <c r="H203" s="66">
        <f t="shared" si="61"/>
        <v>0</v>
      </c>
      <c r="I203" s="78">
        <f t="shared" si="48"/>
        <v>0</v>
      </c>
    </row>
    <row r="204" spans="1:9" s="46" customFormat="1" ht="30" customHeight="1" x14ac:dyDescent="0.25">
      <c r="B204" s="49"/>
      <c r="C204" s="50">
        <v>343</v>
      </c>
      <c r="D204" s="45"/>
      <c r="E204" s="51" t="s">
        <v>200</v>
      </c>
      <c r="F204" s="67">
        <f>F205+F206+F207</f>
        <v>0</v>
      </c>
      <c r="G204" s="67">
        <f t="shared" ref="G204:H204" si="62">G205+G206+G207</f>
        <v>0</v>
      </c>
      <c r="H204" s="67">
        <f t="shared" si="62"/>
        <v>0</v>
      </c>
      <c r="I204" s="78">
        <f t="shared" si="48"/>
        <v>0</v>
      </c>
    </row>
    <row r="205" spans="1:9" s="57" customFormat="1" ht="30" customHeight="1" x14ac:dyDescent="0.25">
      <c r="B205" s="52"/>
      <c r="C205" s="53"/>
      <c r="D205" s="54">
        <v>3431</v>
      </c>
      <c r="E205" s="56" t="s">
        <v>205</v>
      </c>
      <c r="F205" s="87"/>
      <c r="G205" s="87"/>
      <c r="H205" s="87"/>
      <c r="I205" s="78">
        <f t="shared" si="48"/>
        <v>0</v>
      </c>
    </row>
    <row r="206" spans="1:9" s="57" customFormat="1" ht="30" customHeight="1" x14ac:dyDescent="0.25">
      <c r="B206" s="52"/>
      <c r="C206" s="53"/>
      <c r="D206" s="54">
        <v>3433</v>
      </c>
      <c r="E206" s="56" t="s">
        <v>143</v>
      </c>
      <c r="F206" s="87"/>
      <c r="G206" s="87"/>
      <c r="H206" s="87"/>
      <c r="I206" s="78">
        <f t="shared" si="48"/>
        <v>0</v>
      </c>
    </row>
    <row r="207" spans="1:9" s="57" customFormat="1" ht="30" customHeight="1" x14ac:dyDescent="0.25">
      <c r="B207" s="52"/>
      <c r="C207" s="53"/>
      <c r="D207" s="54">
        <v>3434</v>
      </c>
      <c r="E207" s="56" t="s">
        <v>144</v>
      </c>
      <c r="F207" s="87"/>
      <c r="G207" s="87"/>
      <c r="H207" s="87"/>
      <c r="I207" s="78">
        <f t="shared" si="48"/>
        <v>0</v>
      </c>
    </row>
    <row r="208" spans="1:9" s="57" customFormat="1" ht="15.75" customHeight="1" x14ac:dyDescent="0.25">
      <c r="A208" s="57" t="s">
        <v>206</v>
      </c>
      <c r="B208" s="190" t="s">
        <v>232</v>
      </c>
      <c r="C208" s="191"/>
      <c r="D208" s="192"/>
      <c r="E208" s="109" t="s">
        <v>233</v>
      </c>
      <c r="F208" s="107">
        <f>F210+F218+F251</f>
        <v>9954.2099999999991</v>
      </c>
      <c r="G208" s="107">
        <f t="shared" ref="G208:H208" si="63">G210+G218+G251</f>
        <v>0</v>
      </c>
      <c r="H208" s="107">
        <f t="shared" si="63"/>
        <v>0</v>
      </c>
      <c r="I208" s="110">
        <f t="shared" si="48"/>
        <v>0</v>
      </c>
    </row>
    <row r="209" spans="2:9" s="139" customFormat="1" ht="15.75" customHeight="1" x14ac:dyDescent="0.25">
      <c r="B209" s="142">
        <v>3</v>
      </c>
      <c r="C209" s="143"/>
      <c r="D209" s="144"/>
      <c r="E209" s="141" t="s">
        <v>239</v>
      </c>
      <c r="F209" s="66">
        <f>F210+F218+F251</f>
        <v>9954.2099999999991</v>
      </c>
      <c r="G209" s="66">
        <f t="shared" ref="G209:H209" si="64">G210+G218+G251</f>
        <v>0</v>
      </c>
      <c r="H209" s="66">
        <f t="shared" si="64"/>
        <v>0</v>
      </c>
      <c r="I209" s="78">
        <f t="shared" si="48"/>
        <v>0</v>
      </c>
    </row>
    <row r="210" spans="2:9" s="61" customFormat="1" ht="30" customHeight="1" x14ac:dyDescent="0.25">
      <c r="B210" s="178">
        <v>31</v>
      </c>
      <c r="C210" s="178"/>
      <c r="D210" s="178"/>
      <c r="E210" s="63" t="s">
        <v>5</v>
      </c>
      <c r="F210" s="66">
        <f>F211+F213+F215</f>
        <v>0</v>
      </c>
      <c r="G210" s="66">
        <f t="shared" ref="G210:H210" si="65">G211+G213+G215</f>
        <v>0</v>
      </c>
      <c r="H210" s="66">
        <f t="shared" si="65"/>
        <v>0</v>
      </c>
      <c r="I210" s="78">
        <f t="shared" ref="I210:I255" si="66">IFERROR(H210/G210*100,0)</f>
        <v>0</v>
      </c>
    </row>
    <row r="211" spans="2:9" s="46" customFormat="1" ht="30" customHeight="1" x14ac:dyDescent="0.25">
      <c r="B211" s="49"/>
      <c r="C211" s="50">
        <v>311</v>
      </c>
      <c r="D211" s="45"/>
      <c r="E211" s="48" t="s">
        <v>194</v>
      </c>
      <c r="F211" s="67">
        <f>F212</f>
        <v>0</v>
      </c>
      <c r="G211" s="67">
        <f t="shared" ref="G211:H211" si="67">G212</f>
        <v>0</v>
      </c>
      <c r="H211" s="67">
        <f t="shared" si="67"/>
        <v>0</v>
      </c>
      <c r="I211" s="78">
        <f t="shared" si="66"/>
        <v>0</v>
      </c>
    </row>
    <row r="212" spans="2:9" s="57" customFormat="1" ht="30" customHeight="1" x14ac:dyDescent="0.25">
      <c r="B212" s="52"/>
      <c r="C212" s="53"/>
      <c r="D212" s="54">
        <v>3111</v>
      </c>
      <c r="E212" s="56" t="s">
        <v>31</v>
      </c>
      <c r="F212" s="87"/>
      <c r="G212" s="88"/>
      <c r="H212" s="88"/>
      <c r="I212" s="78">
        <f t="shared" si="66"/>
        <v>0</v>
      </c>
    </row>
    <row r="213" spans="2:9" s="46" customFormat="1" ht="30" customHeight="1" x14ac:dyDescent="0.25">
      <c r="B213" s="49"/>
      <c r="C213" s="50">
        <v>312</v>
      </c>
      <c r="D213" s="85"/>
      <c r="E213" s="51" t="s">
        <v>110</v>
      </c>
      <c r="F213" s="67">
        <f>F214</f>
        <v>0</v>
      </c>
      <c r="G213" s="67">
        <f t="shared" ref="G213:H213" si="68">G214</f>
        <v>0</v>
      </c>
      <c r="H213" s="67">
        <f t="shared" si="68"/>
        <v>0</v>
      </c>
      <c r="I213" s="78">
        <f t="shared" si="66"/>
        <v>0</v>
      </c>
    </row>
    <row r="214" spans="2:9" s="57" customFormat="1" ht="30" customHeight="1" x14ac:dyDescent="0.25">
      <c r="B214" s="52"/>
      <c r="C214" s="53"/>
      <c r="D214" s="54">
        <v>3121</v>
      </c>
      <c r="E214" s="56" t="s">
        <v>110</v>
      </c>
      <c r="F214" s="87"/>
      <c r="G214" s="88"/>
      <c r="H214" s="88"/>
      <c r="I214" s="78">
        <f t="shared" si="66"/>
        <v>0</v>
      </c>
    </row>
    <row r="215" spans="2:9" s="46" customFormat="1" ht="30" customHeight="1" x14ac:dyDescent="0.25">
      <c r="B215" s="49"/>
      <c r="C215" s="50">
        <v>313</v>
      </c>
      <c r="D215" s="45"/>
      <c r="E215" s="51" t="s">
        <v>195</v>
      </c>
      <c r="F215" s="67">
        <f>F216+F217</f>
        <v>0</v>
      </c>
      <c r="G215" s="67">
        <f t="shared" ref="G215" si="69">G216+G217</f>
        <v>0</v>
      </c>
      <c r="H215" s="67">
        <f t="shared" ref="H215" si="70">H216+H217</f>
        <v>0</v>
      </c>
      <c r="I215" s="78">
        <f t="shared" si="66"/>
        <v>0</v>
      </c>
    </row>
    <row r="216" spans="2:9" s="46" customFormat="1" ht="30" customHeight="1" x14ac:dyDescent="0.25">
      <c r="B216" s="49"/>
      <c r="C216" s="50"/>
      <c r="D216" s="45">
        <v>3131</v>
      </c>
      <c r="E216" s="51" t="s">
        <v>226</v>
      </c>
      <c r="F216" s="138"/>
      <c r="G216" s="138"/>
      <c r="H216" s="138"/>
      <c r="I216" s="78">
        <f t="shared" si="66"/>
        <v>0</v>
      </c>
    </row>
    <row r="217" spans="2:9" s="57" customFormat="1" ht="30" customHeight="1" x14ac:dyDescent="0.25">
      <c r="B217" s="52"/>
      <c r="C217" s="53"/>
      <c r="D217" s="54">
        <v>3132</v>
      </c>
      <c r="E217" s="9" t="s">
        <v>189</v>
      </c>
      <c r="F217" s="87"/>
      <c r="G217" s="88"/>
      <c r="H217" s="88"/>
      <c r="I217" s="78">
        <f t="shared" si="66"/>
        <v>0</v>
      </c>
    </row>
    <row r="218" spans="2:9" s="61" customFormat="1" ht="30" customHeight="1" x14ac:dyDescent="0.25">
      <c r="B218" s="58">
        <v>32</v>
      </c>
      <c r="C218" s="59"/>
      <c r="D218" s="60"/>
      <c r="E218" s="86" t="s">
        <v>14</v>
      </c>
      <c r="F218" s="66">
        <f>F219+F224+F231+F241+F243</f>
        <v>9954.2099999999991</v>
      </c>
      <c r="G218" s="66">
        <f t="shared" ref="G218:H218" si="71">G219+G224+G231+G241+G243</f>
        <v>0</v>
      </c>
      <c r="H218" s="66">
        <f t="shared" si="71"/>
        <v>0</v>
      </c>
      <c r="I218" s="78">
        <f t="shared" si="66"/>
        <v>0</v>
      </c>
    </row>
    <row r="219" spans="2:9" s="46" customFormat="1" ht="30" customHeight="1" x14ac:dyDescent="0.25">
      <c r="B219" s="49"/>
      <c r="C219" s="50">
        <v>321</v>
      </c>
      <c r="D219" s="45"/>
      <c r="E219" s="51" t="s">
        <v>32</v>
      </c>
      <c r="F219" s="67">
        <f>F220+F221+F222+F223</f>
        <v>2654.46</v>
      </c>
      <c r="G219" s="67">
        <f t="shared" ref="G219:H219" si="72">G220+G221+G222+G223</f>
        <v>0</v>
      </c>
      <c r="H219" s="67">
        <f t="shared" si="72"/>
        <v>0</v>
      </c>
      <c r="I219" s="78">
        <f t="shared" si="66"/>
        <v>0</v>
      </c>
    </row>
    <row r="220" spans="2:9" s="57" customFormat="1" ht="30" customHeight="1" x14ac:dyDescent="0.25">
      <c r="B220" s="52"/>
      <c r="C220" s="53"/>
      <c r="D220" s="54">
        <v>3211</v>
      </c>
      <c r="E220" s="56" t="s">
        <v>33</v>
      </c>
      <c r="F220" s="87">
        <v>2654.46</v>
      </c>
      <c r="G220" s="88"/>
      <c r="H220" s="88"/>
      <c r="I220" s="78">
        <f t="shared" si="66"/>
        <v>0</v>
      </c>
    </row>
    <row r="221" spans="2:9" s="57" customFormat="1" ht="30" customHeight="1" x14ac:dyDescent="0.25">
      <c r="B221" s="52"/>
      <c r="C221" s="53"/>
      <c r="D221" s="54">
        <v>3212</v>
      </c>
      <c r="E221" s="89" t="s">
        <v>113</v>
      </c>
      <c r="F221" s="87"/>
      <c r="G221" s="88"/>
      <c r="H221" s="88"/>
      <c r="I221" s="78">
        <f t="shared" si="66"/>
        <v>0</v>
      </c>
    </row>
    <row r="222" spans="2:9" s="57" customFormat="1" ht="30" customHeight="1" x14ac:dyDescent="0.25">
      <c r="B222" s="52"/>
      <c r="C222" s="53"/>
      <c r="D222" s="54">
        <v>3213</v>
      </c>
      <c r="E222" s="56" t="s">
        <v>114</v>
      </c>
      <c r="F222" s="87"/>
      <c r="G222" s="88"/>
      <c r="H222" s="88"/>
      <c r="I222" s="78">
        <f t="shared" si="66"/>
        <v>0</v>
      </c>
    </row>
    <row r="223" spans="2:9" s="57" customFormat="1" ht="30" customHeight="1" x14ac:dyDescent="0.25">
      <c r="B223" s="52"/>
      <c r="C223" s="53"/>
      <c r="D223" s="54">
        <v>3214</v>
      </c>
      <c r="E223" s="89" t="s">
        <v>115</v>
      </c>
      <c r="F223" s="87"/>
      <c r="G223" s="88"/>
      <c r="H223" s="88"/>
      <c r="I223" s="78">
        <f t="shared" si="66"/>
        <v>0</v>
      </c>
    </row>
    <row r="224" spans="2:9" s="46" customFormat="1" ht="30" customHeight="1" x14ac:dyDescent="0.25">
      <c r="B224" s="49"/>
      <c r="C224" s="50">
        <v>322</v>
      </c>
      <c r="D224" s="45"/>
      <c r="E224" s="51" t="s">
        <v>193</v>
      </c>
      <c r="F224" s="67">
        <f>F225+F226+F227+F228+F229+F230</f>
        <v>7299.75</v>
      </c>
      <c r="G224" s="67">
        <f t="shared" ref="G224:H224" si="73">G225+G226+G227+G228+G229+G230</f>
        <v>0</v>
      </c>
      <c r="H224" s="67">
        <f t="shared" si="73"/>
        <v>0</v>
      </c>
      <c r="I224" s="78">
        <f t="shared" si="66"/>
        <v>0</v>
      </c>
    </row>
    <row r="225" spans="2:9" s="57" customFormat="1" ht="30" customHeight="1" x14ac:dyDescent="0.25">
      <c r="B225" s="52"/>
      <c r="C225" s="53"/>
      <c r="D225" s="54">
        <v>3221</v>
      </c>
      <c r="E225" s="56" t="s">
        <v>204</v>
      </c>
      <c r="F225" s="87"/>
      <c r="G225" s="88"/>
      <c r="H225" s="88"/>
      <c r="I225" s="78">
        <f t="shared" si="66"/>
        <v>0</v>
      </c>
    </row>
    <row r="226" spans="2:9" s="57" customFormat="1" ht="30" customHeight="1" x14ac:dyDescent="0.25">
      <c r="B226" s="52"/>
      <c r="C226" s="53"/>
      <c r="D226" s="54">
        <v>3222</v>
      </c>
      <c r="E226" s="56" t="s">
        <v>117</v>
      </c>
      <c r="F226" s="87"/>
      <c r="G226" s="88"/>
      <c r="H226" s="88"/>
      <c r="I226" s="78">
        <f t="shared" si="66"/>
        <v>0</v>
      </c>
    </row>
    <row r="227" spans="2:9" s="57" customFormat="1" ht="30" customHeight="1" x14ac:dyDescent="0.25">
      <c r="B227" s="52"/>
      <c r="C227" s="53"/>
      <c r="D227" s="54">
        <v>3223</v>
      </c>
      <c r="E227" s="56" t="s">
        <v>118</v>
      </c>
      <c r="F227" s="87">
        <v>1990.84</v>
      </c>
      <c r="G227" s="87"/>
      <c r="H227" s="88"/>
      <c r="I227" s="78">
        <f t="shared" si="66"/>
        <v>0</v>
      </c>
    </row>
    <row r="228" spans="2:9" s="57" customFormat="1" ht="30" customHeight="1" x14ac:dyDescent="0.25">
      <c r="B228" s="52"/>
      <c r="C228" s="53"/>
      <c r="D228" s="54">
        <v>3224</v>
      </c>
      <c r="E228" s="89" t="s">
        <v>196</v>
      </c>
      <c r="F228" s="87"/>
      <c r="G228" s="87"/>
      <c r="H228" s="88"/>
      <c r="I228" s="78">
        <f t="shared" si="66"/>
        <v>0</v>
      </c>
    </row>
    <row r="229" spans="2:9" s="57" customFormat="1" ht="30" customHeight="1" x14ac:dyDescent="0.25">
      <c r="B229" s="52"/>
      <c r="C229" s="53"/>
      <c r="D229" s="54">
        <v>3225</v>
      </c>
      <c r="E229" s="56" t="s">
        <v>120</v>
      </c>
      <c r="F229" s="87"/>
      <c r="G229" s="87"/>
      <c r="H229" s="88"/>
      <c r="I229" s="78">
        <f t="shared" si="66"/>
        <v>0</v>
      </c>
    </row>
    <row r="230" spans="2:9" s="57" customFormat="1" ht="30" customHeight="1" x14ac:dyDescent="0.25">
      <c r="B230" s="52"/>
      <c r="C230" s="53"/>
      <c r="D230" s="54">
        <v>3227</v>
      </c>
      <c r="E230" s="56" t="s">
        <v>121</v>
      </c>
      <c r="F230" s="87">
        <v>5308.91</v>
      </c>
      <c r="G230" s="87"/>
      <c r="H230" s="88"/>
      <c r="I230" s="78">
        <f t="shared" si="66"/>
        <v>0</v>
      </c>
    </row>
    <row r="231" spans="2:9" s="46" customFormat="1" ht="30" customHeight="1" x14ac:dyDescent="0.25">
      <c r="B231" s="49"/>
      <c r="C231" s="50">
        <v>323</v>
      </c>
      <c r="D231" s="45"/>
      <c r="E231" s="51" t="s">
        <v>122</v>
      </c>
      <c r="F231" s="67">
        <f>F232+F233+F234+F235+F236+F237+F238+F239+F240</f>
        <v>0</v>
      </c>
      <c r="G231" s="67">
        <f t="shared" ref="G231:H231" si="74">G232+G233+G234+G235+G236+G237+G238+G239+G240</f>
        <v>0</v>
      </c>
      <c r="H231" s="67">
        <f t="shared" si="74"/>
        <v>0</v>
      </c>
      <c r="I231" s="78">
        <f t="shared" si="66"/>
        <v>0</v>
      </c>
    </row>
    <row r="232" spans="2:9" s="57" customFormat="1" ht="30" customHeight="1" x14ac:dyDescent="0.25">
      <c r="B232" s="52"/>
      <c r="C232" s="53"/>
      <c r="D232" s="54">
        <v>3231</v>
      </c>
      <c r="E232" s="56" t="s">
        <v>124</v>
      </c>
      <c r="F232" s="87"/>
      <c r="G232" s="88"/>
      <c r="H232" s="88"/>
      <c r="I232" s="78">
        <f t="shared" si="66"/>
        <v>0</v>
      </c>
    </row>
    <row r="233" spans="2:9" s="57" customFormat="1" ht="30" customHeight="1" x14ac:dyDescent="0.25">
      <c r="B233" s="52"/>
      <c r="C233" s="53"/>
      <c r="D233" s="54">
        <v>3232</v>
      </c>
      <c r="E233" s="56" t="s">
        <v>125</v>
      </c>
      <c r="F233" s="87"/>
      <c r="G233" s="88"/>
      <c r="H233" s="88"/>
      <c r="I233" s="78">
        <f t="shared" si="66"/>
        <v>0</v>
      </c>
    </row>
    <row r="234" spans="2:9" s="57" customFormat="1" ht="30" customHeight="1" x14ac:dyDescent="0.25">
      <c r="B234" s="52"/>
      <c r="C234" s="53"/>
      <c r="D234" s="54">
        <v>3233</v>
      </c>
      <c r="E234" s="56" t="s">
        <v>126</v>
      </c>
      <c r="F234" s="87"/>
      <c r="G234" s="88"/>
      <c r="H234" s="88"/>
      <c r="I234" s="78">
        <f t="shared" si="66"/>
        <v>0</v>
      </c>
    </row>
    <row r="235" spans="2:9" s="57" customFormat="1" ht="30" customHeight="1" x14ac:dyDescent="0.25">
      <c r="B235" s="52"/>
      <c r="C235" s="53"/>
      <c r="D235" s="54">
        <v>3234</v>
      </c>
      <c r="E235" s="56" t="s">
        <v>127</v>
      </c>
      <c r="F235" s="87"/>
      <c r="G235" s="88"/>
      <c r="H235" s="88"/>
      <c r="I235" s="78">
        <f t="shared" si="66"/>
        <v>0</v>
      </c>
    </row>
    <row r="236" spans="2:9" s="57" customFormat="1" ht="30" customHeight="1" x14ac:dyDescent="0.25">
      <c r="B236" s="52"/>
      <c r="C236" s="53"/>
      <c r="D236" s="54">
        <v>3235</v>
      </c>
      <c r="E236" s="56" t="s">
        <v>128</v>
      </c>
      <c r="F236" s="87"/>
      <c r="G236" s="88"/>
      <c r="H236" s="88"/>
      <c r="I236" s="78">
        <f t="shared" si="66"/>
        <v>0</v>
      </c>
    </row>
    <row r="237" spans="2:9" s="57" customFormat="1" ht="30" customHeight="1" x14ac:dyDescent="0.25">
      <c r="B237" s="52"/>
      <c r="C237" s="53"/>
      <c r="D237" s="54">
        <v>3236</v>
      </c>
      <c r="E237" s="89" t="s">
        <v>197</v>
      </c>
      <c r="F237" s="87"/>
      <c r="G237" s="88"/>
      <c r="H237" s="88"/>
      <c r="I237" s="78">
        <f t="shared" si="66"/>
        <v>0</v>
      </c>
    </row>
    <row r="238" spans="2:9" s="57" customFormat="1" ht="30" customHeight="1" x14ac:dyDescent="0.25">
      <c r="B238" s="52"/>
      <c r="C238" s="53"/>
      <c r="D238" s="54">
        <v>3237</v>
      </c>
      <c r="E238" s="56" t="s">
        <v>132</v>
      </c>
      <c r="F238" s="87"/>
      <c r="G238" s="88"/>
      <c r="H238" s="88"/>
      <c r="I238" s="78">
        <f t="shared" si="66"/>
        <v>0</v>
      </c>
    </row>
    <row r="239" spans="2:9" s="57" customFormat="1" ht="30" customHeight="1" x14ac:dyDescent="0.25">
      <c r="B239" s="52"/>
      <c r="C239" s="53"/>
      <c r="D239" s="54">
        <v>3238</v>
      </c>
      <c r="E239" s="56" t="s">
        <v>130</v>
      </c>
      <c r="F239" s="87"/>
      <c r="G239" s="88"/>
      <c r="H239" s="88"/>
      <c r="I239" s="78">
        <f t="shared" si="66"/>
        <v>0</v>
      </c>
    </row>
    <row r="240" spans="2:9" s="57" customFormat="1" ht="30" customHeight="1" x14ac:dyDescent="0.25">
      <c r="B240" s="52"/>
      <c r="C240" s="53"/>
      <c r="D240" s="54">
        <v>3239</v>
      </c>
      <c r="E240" s="56" t="s">
        <v>131</v>
      </c>
      <c r="F240" s="87"/>
      <c r="G240" s="88"/>
      <c r="H240" s="88"/>
      <c r="I240" s="78">
        <f t="shared" si="66"/>
        <v>0</v>
      </c>
    </row>
    <row r="241" spans="2:9" s="46" customFormat="1" ht="30" customHeight="1" x14ac:dyDescent="0.25">
      <c r="B241" s="49"/>
      <c r="C241" s="50">
        <v>324</v>
      </c>
      <c r="D241" s="45"/>
      <c r="E241" s="64" t="s">
        <v>123</v>
      </c>
      <c r="F241" s="67">
        <f>F242</f>
        <v>0</v>
      </c>
      <c r="G241" s="67">
        <f t="shared" ref="G241:H241" si="75">G242</f>
        <v>0</v>
      </c>
      <c r="H241" s="67">
        <f t="shared" si="75"/>
        <v>0</v>
      </c>
      <c r="I241" s="78">
        <f t="shared" si="66"/>
        <v>0</v>
      </c>
    </row>
    <row r="242" spans="2:9" s="57" customFormat="1" ht="30" customHeight="1" x14ac:dyDescent="0.25">
      <c r="B242" s="52"/>
      <c r="C242" s="53"/>
      <c r="D242" s="54">
        <v>3241</v>
      </c>
      <c r="E242" s="89" t="s">
        <v>123</v>
      </c>
      <c r="F242" s="87"/>
      <c r="G242" s="88"/>
      <c r="H242" s="88"/>
      <c r="I242" s="78">
        <f t="shared" si="66"/>
        <v>0</v>
      </c>
    </row>
    <row r="243" spans="2:9" s="46" customFormat="1" ht="30" customHeight="1" x14ac:dyDescent="0.25">
      <c r="B243" s="49"/>
      <c r="C243" s="50">
        <v>329</v>
      </c>
      <c r="D243" s="45"/>
      <c r="E243" s="51" t="s">
        <v>198</v>
      </c>
      <c r="F243" s="67">
        <f>F244+F245+F246+F247+F248+F249+F250</f>
        <v>0</v>
      </c>
      <c r="G243" s="67">
        <f t="shared" ref="G243:H243" si="76">G244+G245+G246+G247+G248+G249+G250</f>
        <v>0</v>
      </c>
      <c r="H243" s="67">
        <f t="shared" si="76"/>
        <v>0</v>
      </c>
      <c r="I243" s="78">
        <f t="shared" si="66"/>
        <v>0</v>
      </c>
    </row>
    <row r="244" spans="2:9" s="57" customFormat="1" ht="30" customHeight="1" x14ac:dyDescent="0.25">
      <c r="B244" s="52"/>
      <c r="C244" s="53"/>
      <c r="D244" s="54">
        <v>3291</v>
      </c>
      <c r="E244" s="89" t="s">
        <v>199</v>
      </c>
      <c r="F244" s="87"/>
      <c r="G244" s="88"/>
      <c r="H244" s="88"/>
      <c r="I244" s="78">
        <f t="shared" si="66"/>
        <v>0</v>
      </c>
    </row>
    <row r="245" spans="2:9" s="57" customFormat="1" ht="30" customHeight="1" x14ac:dyDescent="0.25">
      <c r="B245" s="52"/>
      <c r="C245" s="53"/>
      <c r="D245" s="54">
        <v>3292</v>
      </c>
      <c r="E245" s="56" t="s">
        <v>135</v>
      </c>
      <c r="F245" s="87"/>
      <c r="G245" s="88"/>
      <c r="H245" s="88"/>
      <c r="I245" s="78">
        <f t="shared" si="66"/>
        <v>0</v>
      </c>
    </row>
    <row r="246" spans="2:9" s="57" customFormat="1" ht="30" customHeight="1" x14ac:dyDescent="0.25">
      <c r="B246" s="52"/>
      <c r="C246" s="53"/>
      <c r="D246" s="54">
        <v>3293</v>
      </c>
      <c r="E246" s="56" t="s">
        <v>136</v>
      </c>
      <c r="F246" s="87"/>
      <c r="G246" s="88"/>
      <c r="H246" s="88"/>
      <c r="I246" s="78">
        <f t="shared" si="66"/>
        <v>0</v>
      </c>
    </row>
    <row r="247" spans="2:9" s="57" customFormat="1" ht="30" customHeight="1" x14ac:dyDescent="0.25">
      <c r="B247" s="52"/>
      <c r="C247" s="53"/>
      <c r="D247" s="54">
        <v>3294</v>
      </c>
      <c r="E247" s="56" t="s">
        <v>137</v>
      </c>
      <c r="F247" s="87"/>
      <c r="G247" s="88"/>
      <c r="H247" s="88"/>
      <c r="I247" s="78">
        <f t="shared" si="66"/>
        <v>0</v>
      </c>
    </row>
    <row r="248" spans="2:9" s="57" customFormat="1" ht="30" customHeight="1" x14ac:dyDescent="0.25">
      <c r="B248" s="52"/>
      <c r="C248" s="53"/>
      <c r="D248" s="54">
        <v>3295</v>
      </c>
      <c r="E248" s="56" t="s">
        <v>138</v>
      </c>
      <c r="F248" s="87"/>
      <c r="G248" s="88"/>
      <c r="H248" s="88"/>
      <c r="I248" s="78">
        <f t="shared" si="66"/>
        <v>0</v>
      </c>
    </row>
    <row r="249" spans="2:9" s="57" customFormat="1" ht="30" customHeight="1" x14ac:dyDescent="0.25">
      <c r="B249" s="52"/>
      <c r="C249" s="53"/>
      <c r="D249" s="54">
        <v>3296</v>
      </c>
      <c r="E249" s="56" t="s">
        <v>139</v>
      </c>
      <c r="F249" s="87"/>
      <c r="G249" s="88"/>
      <c r="H249" s="88"/>
      <c r="I249" s="78">
        <f t="shared" si="66"/>
        <v>0</v>
      </c>
    </row>
    <row r="250" spans="2:9" s="57" customFormat="1" ht="30" customHeight="1" x14ac:dyDescent="0.25">
      <c r="B250" s="52"/>
      <c r="C250" s="53"/>
      <c r="D250" s="54">
        <v>3299</v>
      </c>
      <c r="E250" s="56" t="s">
        <v>198</v>
      </c>
      <c r="F250" s="87"/>
      <c r="G250" s="88"/>
      <c r="H250" s="88"/>
      <c r="I250" s="78">
        <f t="shared" si="66"/>
        <v>0</v>
      </c>
    </row>
    <row r="251" spans="2:9" s="61" customFormat="1" ht="30" customHeight="1" x14ac:dyDescent="0.25">
      <c r="B251" s="58">
        <v>34</v>
      </c>
      <c r="C251" s="59"/>
      <c r="D251" s="60"/>
      <c r="E251" s="86" t="s">
        <v>140</v>
      </c>
      <c r="F251" s="66">
        <f>F252</f>
        <v>0</v>
      </c>
      <c r="G251" s="66">
        <f t="shared" ref="G251:H251" si="77">G252</f>
        <v>0</v>
      </c>
      <c r="H251" s="66">
        <f t="shared" si="77"/>
        <v>0</v>
      </c>
      <c r="I251" s="78">
        <f t="shared" si="66"/>
        <v>0</v>
      </c>
    </row>
    <row r="252" spans="2:9" s="46" customFormat="1" ht="30" customHeight="1" x14ac:dyDescent="0.25">
      <c r="B252" s="49"/>
      <c r="C252" s="50">
        <v>343</v>
      </c>
      <c r="D252" s="45"/>
      <c r="E252" s="51" t="s">
        <v>200</v>
      </c>
      <c r="F252" s="67">
        <f>F253+F254+F255</f>
        <v>0</v>
      </c>
      <c r="G252" s="67">
        <f t="shared" ref="G252:H252" si="78">G253+G254+G255</f>
        <v>0</v>
      </c>
      <c r="H252" s="67">
        <f t="shared" si="78"/>
        <v>0</v>
      </c>
      <c r="I252" s="78">
        <f t="shared" si="66"/>
        <v>0</v>
      </c>
    </row>
    <row r="253" spans="2:9" s="57" customFormat="1" ht="30" customHeight="1" x14ac:dyDescent="0.25">
      <c r="B253" s="52"/>
      <c r="C253" s="53"/>
      <c r="D253" s="54">
        <v>3431</v>
      </c>
      <c r="E253" s="56" t="s">
        <v>205</v>
      </c>
      <c r="F253" s="87"/>
      <c r="G253" s="87"/>
      <c r="H253" s="87"/>
      <c r="I253" s="78">
        <f t="shared" si="66"/>
        <v>0</v>
      </c>
    </row>
    <row r="254" spans="2:9" s="57" customFormat="1" ht="30" customHeight="1" x14ac:dyDescent="0.25">
      <c r="B254" s="52"/>
      <c r="C254" s="53"/>
      <c r="D254" s="54">
        <v>3433</v>
      </c>
      <c r="E254" s="56" t="s">
        <v>143</v>
      </c>
      <c r="F254" s="87"/>
      <c r="G254" s="87"/>
      <c r="H254" s="87"/>
      <c r="I254" s="78">
        <f t="shared" si="66"/>
        <v>0</v>
      </c>
    </row>
    <row r="255" spans="2:9" s="57" customFormat="1" ht="30" customHeight="1" x14ac:dyDescent="0.25">
      <c r="B255" s="52"/>
      <c r="C255" s="53"/>
      <c r="D255" s="54">
        <v>3434</v>
      </c>
      <c r="E255" s="56" t="s">
        <v>144</v>
      </c>
      <c r="F255" s="87"/>
      <c r="G255" s="87"/>
      <c r="H255" s="87"/>
      <c r="I255" s="78">
        <f t="shared" si="66"/>
        <v>0</v>
      </c>
    </row>
    <row r="256" spans="2:9" s="61" customFormat="1" ht="30" customHeight="1" x14ac:dyDescent="0.25">
      <c r="B256" s="197" t="s">
        <v>238</v>
      </c>
      <c r="C256" s="198"/>
      <c r="D256" s="199"/>
      <c r="E256" s="111" t="s">
        <v>171</v>
      </c>
      <c r="F256" s="112">
        <f>F257+F276+F295+F314+F333</f>
        <v>29483.620000000003</v>
      </c>
      <c r="G256" s="112">
        <f t="shared" ref="G256:H256" si="79">G257+G276+G295+G314+G333</f>
        <v>29483.620000000003</v>
      </c>
      <c r="H256" s="112">
        <f t="shared" si="79"/>
        <v>0</v>
      </c>
      <c r="I256" s="113">
        <f t="shared" ref="I256:I275" si="80">IFERROR(H256/G256*100,0)</f>
        <v>0</v>
      </c>
    </row>
    <row r="257" spans="1:9" s="57" customFormat="1" ht="15.75" customHeight="1" x14ac:dyDescent="0.25">
      <c r="A257" s="57" t="s">
        <v>206</v>
      </c>
      <c r="B257" s="183" t="s">
        <v>169</v>
      </c>
      <c r="C257" s="184"/>
      <c r="D257" s="185"/>
      <c r="E257" s="106" t="s">
        <v>165</v>
      </c>
      <c r="F257" s="107">
        <f>F259+F262+F274</f>
        <v>4266.2800000000007</v>
      </c>
      <c r="G257" s="107">
        <f t="shared" ref="G257:H257" si="81">G259+G262+G274</f>
        <v>4266.2800000000007</v>
      </c>
      <c r="H257" s="107">
        <f t="shared" si="81"/>
        <v>0</v>
      </c>
      <c r="I257" s="110">
        <f t="shared" si="80"/>
        <v>0</v>
      </c>
    </row>
    <row r="258" spans="1:9" s="139" customFormat="1" ht="15.75" customHeight="1" x14ac:dyDescent="0.25">
      <c r="B258" s="58">
        <v>4</v>
      </c>
      <c r="C258" s="59"/>
      <c r="D258" s="60"/>
      <c r="E258" s="141" t="s">
        <v>240</v>
      </c>
      <c r="F258" s="66">
        <f>F259+F262+F274</f>
        <v>4266.2800000000007</v>
      </c>
      <c r="G258" s="66">
        <f t="shared" ref="G258:H258" si="82">G259+G262+G274</f>
        <v>4266.2800000000007</v>
      </c>
      <c r="H258" s="66">
        <f t="shared" si="82"/>
        <v>0</v>
      </c>
      <c r="I258" s="78">
        <f t="shared" si="80"/>
        <v>0</v>
      </c>
    </row>
    <row r="259" spans="1:9" s="61" customFormat="1" ht="30" customHeight="1" x14ac:dyDescent="0.25">
      <c r="B259" s="58">
        <v>41</v>
      </c>
      <c r="C259" s="59"/>
      <c r="D259" s="60"/>
      <c r="E259" s="65" t="s">
        <v>7</v>
      </c>
      <c r="F259" s="66">
        <f>F260</f>
        <v>0</v>
      </c>
      <c r="G259" s="66">
        <f t="shared" ref="G259:H260" si="83">G260</f>
        <v>0</v>
      </c>
      <c r="H259" s="66">
        <f t="shared" si="83"/>
        <v>0</v>
      </c>
      <c r="I259" s="78">
        <f t="shared" si="80"/>
        <v>0</v>
      </c>
    </row>
    <row r="260" spans="1:9" s="46" customFormat="1" ht="30" customHeight="1" x14ac:dyDescent="0.25">
      <c r="B260" s="49"/>
      <c r="C260" s="50">
        <v>412</v>
      </c>
      <c r="D260" s="45"/>
      <c r="E260" s="64" t="s">
        <v>145</v>
      </c>
      <c r="F260" s="67">
        <f>F261</f>
        <v>0</v>
      </c>
      <c r="G260" s="67">
        <f t="shared" si="83"/>
        <v>0</v>
      </c>
      <c r="H260" s="67">
        <f t="shared" si="83"/>
        <v>0</v>
      </c>
      <c r="I260" s="96">
        <f t="shared" si="80"/>
        <v>0</v>
      </c>
    </row>
    <row r="261" spans="1:9" s="57" customFormat="1" ht="30" customHeight="1" x14ac:dyDescent="0.25">
      <c r="B261" s="52"/>
      <c r="C261" s="90"/>
      <c r="D261" s="54">
        <v>4123</v>
      </c>
      <c r="E261" s="89" t="s">
        <v>146</v>
      </c>
      <c r="F261" s="87"/>
      <c r="G261" s="88"/>
      <c r="H261" s="88"/>
      <c r="I261" s="96">
        <f t="shared" si="80"/>
        <v>0</v>
      </c>
    </row>
    <row r="262" spans="1:9" s="61" customFormat="1" ht="30" customHeight="1" x14ac:dyDescent="0.25">
      <c r="B262" s="58">
        <v>42</v>
      </c>
      <c r="C262" s="59"/>
      <c r="D262" s="60"/>
      <c r="E262" s="65" t="s">
        <v>147</v>
      </c>
      <c r="F262" s="66">
        <f>F263+F265+F272</f>
        <v>4266.2800000000007</v>
      </c>
      <c r="G262" s="66">
        <f t="shared" ref="G262:H262" si="84">G263+G265+G272</f>
        <v>4266.2800000000007</v>
      </c>
      <c r="H262" s="66">
        <f t="shared" si="84"/>
        <v>0</v>
      </c>
      <c r="I262" s="78">
        <f t="shared" si="80"/>
        <v>0</v>
      </c>
    </row>
    <row r="263" spans="1:9" s="46" customFormat="1" ht="30" customHeight="1" x14ac:dyDescent="0.25">
      <c r="B263" s="49"/>
      <c r="C263" s="50">
        <v>421</v>
      </c>
      <c r="D263" s="45"/>
      <c r="E263" s="64" t="s">
        <v>148</v>
      </c>
      <c r="F263" s="67">
        <f>F264</f>
        <v>0</v>
      </c>
      <c r="G263" s="67">
        <f t="shared" ref="G263:H263" si="85">G264</f>
        <v>0</v>
      </c>
      <c r="H263" s="67">
        <f t="shared" si="85"/>
        <v>0</v>
      </c>
      <c r="I263" s="96">
        <f t="shared" si="80"/>
        <v>0</v>
      </c>
    </row>
    <row r="264" spans="1:9" s="57" customFormat="1" ht="30" customHeight="1" x14ac:dyDescent="0.25">
      <c r="B264" s="52"/>
      <c r="C264" s="53"/>
      <c r="D264" s="54">
        <v>4214</v>
      </c>
      <c r="E264" s="89" t="s">
        <v>149</v>
      </c>
      <c r="F264" s="87"/>
      <c r="G264" s="87"/>
      <c r="H264" s="87"/>
      <c r="I264" s="96">
        <f t="shared" si="80"/>
        <v>0</v>
      </c>
    </row>
    <row r="265" spans="1:9" s="46" customFormat="1" ht="30" customHeight="1" x14ac:dyDescent="0.25">
      <c r="B265" s="49"/>
      <c r="C265" s="50">
        <v>422</v>
      </c>
      <c r="D265" s="45"/>
      <c r="E265" s="64" t="s">
        <v>150</v>
      </c>
      <c r="F265" s="67">
        <f>F266+F267+F268+F269+F270+F271</f>
        <v>2256.2800000000002</v>
      </c>
      <c r="G265" s="67">
        <f t="shared" ref="G265:H265" si="86">G266+G267+G268+G269+G270+G271</f>
        <v>2256.2800000000002</v>
      </c>
      <c r="H265" s="67">
        <f t="shared" si="86"/>
        <v>0</v>
      </c>
      <c r="I265" s="96">
        <f t="shared" si="80"/>
        <v>0</v>
      </c>
    </row>
    <row r="266" spans="1:9" s="57" customFormat="1" ht="30" customHeight="1" x14ac:dyDescent="0.25">
      <c r="B266" s="52"/>
      <c r="C266" s="90"/>
      <c r="D266" s="54">
        <v>4221</v>
      </c>
      <c r="E266" s="89" t="s">
        <v>152</v>
      </c>
      <c r="F266" s="87">
        <v>663.61</v>
      </c>
      <c r="G266" s="87">
        <v>663.61</v>
      </c>
      <c r="H266" s="87"/>
      <c r="I266" s="96">
        <f t="shared" si="80"/>
        <v>0</v>
      </c>
    </row>
    <row r="267" spans="1:9" s="57" customFormat="1" ht="30" customHeight="1" x14ac:dyDescent="0.25">
      <c r="B267" s="52"/>
      <c r="C267" s="90"/>
      <c r="D267" s="54">
        <v>4222</v>
      </c>
      <c r="E267" s="89" t="s">
        <v>201</v>
      </c>
      <c r="F267" s="87"/>
      <c r="G267" s="87"/>
      <c r="H267" s="87"/>
      <c r="I267" s="96">
        <f t="shared" si="80"/>
        <v>0</v>
      </c>
    </row>
    <row r="268" spans="1:9" s="57" customFormat="1" ht="30" customHeight="1" x14ac:dyDescent="0.25">
      <c r="B268" s="52"/>
      <c r="C268" s="90"/>
      <c r="D268" s="54">
        <v>4223</v>
      </c>
      <c r="E268" s="89" t="s">
        <v>154</v>
      </c>
      <c r="F268" s="87">
        <v>1592.67</v>
      </c>
      <c r="G268" s="87">
        <v>1592.67</v>
      </c>
      <c r="H268" s="87"/>
      <c r="I268" s="96">
        <f t="shared" si="80"/>
        <v>0</v>
      </c>
    </row>
    <row r="269" spans="1:9" s="57" customFormat="1" ht="30" customHeight="1" x14ac:dyDescent="0.25">
      <c r="B269" s="52"/>
      <c r="C269" s="90"/>
      <c r="D269" s="54">
        <v>4225</v>
      </c>
      <c r="E269" s="89" t="s">
        <v>155</v>
      </c>
      <c r="F269" s="87"/>
      <c r="G269" s="87"/>
      <c r="H269" s="87"/>
      <c r="I269" s="96">
        <f t="shared" si="80"/>
        <v>0</v>
      </c>
    </row>
    <row r="270" spans="1:9" s="57" customFormat="1" ht="30" customHeight="1" x14ac:dyDescent="0.25">
      <c r="B270" s="52"/>
      <c r="C270" s="53"/>
      <c r="D270" s="54">
        <v>4226</v>
      </c>
      <c r="E270" s="89" t="s">
        <v>156</v>
      </c>
      <c r="F270" s="87"/>
      <c r="G270" s="87"/>
      <c r="H270" s="87"/>
      <c r="I270" s="96">
        <f t="shared" si="80"/>
        <v>0</v>
      </c>
    </row>
    <row r="271" spans="1:9" s="57" customFormat="1" ht="30" customHeight="1" x14ac:dyDescent="0.25">
      <c r="B271" s="52"/>
      <c r="C271" s="53"/>
      <c r="D271" s="54">
        <v>4227</v>
      </c>
      <c r="E271" s="89" t="s">
        <v>157</v>
      </c>
      <c r="F271" s="87"/>
      <c r="G271" s="87"/>
      <c r="H271" s="87"/>
      <c r="I271" s="96">
        <f t="shared" si="80"/>
        <v>0</v>
      </c>
    </row>
    <row r="272" spans="1:9" s="46" customFormat="1" ht="30" customHeight="1" x14ac:dyDescent="0.25">
      <c r="B272" s="49"/>
      <c r="C272" s="50">
        <v>423</v>
      </c>
      <c r="D272" s="45"/>
      <c r="E272" s="64" t="s">
        <v>151</v>
      </c>
      <c r="F272" s="67">
        <f>F273</f>
        <v>2010</v>
      </c>
      <c r="G272" s="67">
        <f t="shared" ref="G272:H272" si="87">G273</f>
        <v>2010</v>
      </c>
      <c r="H272" s="67">
        <f t="shared" si="87"/>
        <v>0</v>
      </c>
      <c r="I272" s="96">
        <f t="shared" si="80"/>
        <v>0</v>
      </c>
    </row>
    <row r="273" spans="1:9" s="57" customFormat="1" ht="30" customHeight="1" x14ac:dyDescent="0.25">
      <c r="B273" s="52"/>
      <c r="C273" s="53"/>
      <c r="D273" s="54">
        <v>4231</v>
      </c>
      <c r="E273" s="89" t="s">
        <v>202</v>
      </c>
      <c r="F273" s="87">
        <v>2010</v>
      </c>
      <c r="G273" s="87">
        <v>2010</v>
      </c>
      <c r="H273" s="87"/>
      <c r="I273" s="96">
        <f t="shared" si="80"/>
        <v>0</v>
      </c>
    </row>
    <row r="274" spans="1:9" s="61" customFormat="1" ht="30" customHeight="1" x14ac:dyDescent="0.25">
      <c r="B274" s="58">
        <v>45</v>
      </c>
      <c r="C274" s="59"/>
      <c r="D274" s="60"/>
      <c r="E274" s="65" t="s">
        <v>203</v>
      </c>
      <c r="F274" s="66">
        <f>F275</f>
        <v>0</v>
      </c>
      <c r="G274" s="66">
        <f t="shared" ref="G274:H274" si="88">G275</f>
        <v>0</v>
      </c>
      <c r="H274" s="66">
        <f t="shared" si="88"/>
        <v>0</v>
      </c>
      <c r="I274" s="78">
        <f t="shared" si="80"/>
        <v>0</v>
      </c>
    </row>
    <row r="275" spans="1:9" s="46" customFormat="1" ht="30" customHeight="1" x14ac:dyDescent="0.25">
      <c r="B275" s="91"/>
      <c r="C275" s="92">
        <v>451</v>
      </c>
      <c r="D275" s="93"/>
      <c r="E275" s="94" t="s">
        <v>160</v>
      </c>
      <c r="F275" s="95"/>
      <c r="G275" s="95"/>
      <c r="H275" s="95"/>
      <c r="I275" s="96">
        <f t="shared" si="80"/>
        <v>0</v>
      </c>
    </row>
    <row r="276" spans="1:9" s="55" customFormat="1" ht="14.25" customHeight="1" x14ac:dyDescent="0.25">
      <c r="A276" s="55" t="s">
        <v>206</v>
      </c>
      <c r="B276" s="183" t="s">
        <v>227</v>
      </c>
      <c r="C276" s="184"/>
      <c r="D276" s="185"/>
      <c r="E276" s="109" t="s">
        <v>228</v>
      </c>
      <c r="F276" s="107">
        <f>F278+F281+F293</f>
        <v>0</v>
      </c>
      <c r="G276" s="107">
        <f t="shared" ref="G276:H276" si="89">G278+G281+G293</f>
        <v>0</v>
      </c>
      <c r="H276" s="107">
        <f t="shared" si="89"/>
        <v>0</v>
      </c>
      <c r="I276" s="110">
        <f t="shared" ref="I276:I343" si="90">IFERROR(H276/G276*100,0)</f>
        <v>0</v>
      </c>
    </row>
    <row r="277" spans="1:9" s="61" customFormat="1" ht="14.25" customHeight="1" x14ac:dyDescent="0.25">
      <c r="B277" s="58">
        <v>4</v>
      </c>
      <c r="C277" s="59"/>
      <c r="D277" s="60"/>
      <c r="E277" s="141" t="s">
        <v>240</v>
      </c>
      <c r="F277" s="66">
        <f>F278+F281+F293</f>
        <v>0</v>
      </c>
      <c r="G277" s="66">
        <f t="shared" ref="G277:H277" si="91">G278+G281+G293</f>
        <v>0</v>
      </c>
      <c r="H277" s="66">
        <f t="shared" si="91"/>
        <v>0</v>
      </c>
      <c r="I277" s="78">
        <f t="shared" si="90"/>
        <v>0</v>
      </c>
    </row>
    <row r="278" spans="1:9" s="61" customFormat="1" ht="30" customHeight="1" x14ac:dyDescent="0.25">
      <c r="B278" s="58">
        <v>41</v>
      </c>
      <c r="C278" s="59"/>
      <c r="D278" s="60"/>
      <c r="E278" s="65" t="s">
        <v>7</v>
      </c>
      <c r="F278" s="66">
        <f>F279</f>
        <v>0</v>
      </c>
      <c r="G278" s="66">
        <f t="shared" ref="G278:G279" si="92">G279</f>
        <v>0</v>
      </c>
      <c r="H278" s="66">
        <f t="shared" ref="H278:H279" si="93">H279</f>
        <v>0</v>
      </c>
      <c r="I278" s="78">
        <f t="shared" si="90"/>
        <v>0</v>
      </c>
    </row>
    <row r="279" spans="1:9" s="46" customFormat="1" ht="30" customHeight="1" x14ac:dyDescent="0.25">
      <c r="B279" s="49"/>
      <c r="C279" s="50">
        <v>412</v>
      </c>
      <c r="D279" s="45"/>
      <c r="E279" s="64" t="s">
        <v>145</v>
      </c>
      <c r="F279" s="67">
        <f>F280</f>
        <v>0</v>
      </c>
      <c r="G279" s="67">
        <f t="shared" si="92"/>
        <v>0</v>
      </c>
      <c r="H279" s="67">
        <f t="shared" si="93"/>
        <v>0</v>
      </c>
      <c r="I279" s="96">
        <f t="shared" si="90"/>
        <v>0</v>
      </c>
    </row>
    <row r="280" spans="1:9" s="57" customFormat="1" ht="30" customHeight="1" x14ac:dyDescent="0.25">
      <c r="B280" s="52"/>
      <c r="C280" s="90"/>
      <c r="D280" s="54">
        <v>4123</v>
      </c>
      <c r="E280" s="89" t="s">
        <v>146</v>
      </c>
      <c r="F280" s="87"/>
      <c r="G280" s="88"/>
      <c r="H280" s="88"/>
      <c r="I280" s="96">
        <f t="shared" si="90"/>
        <v>0</v>
      </c>
    </row>
    <row r="281" spans="1:9" s="61" customFormat="1" ht="30" customHeight="1" x14ac:dyDescent="0.25">
      <c r="B281" s="58">
        <v>42</v>
      </c>
      <c r="C281" s="59"/>
      <c r="D281" s="60"/>
      <c r="E281" s="65" t="s">
        <v>147</v>
      </c>
      <c r="F281" s="66">
        <f>F282+F284+F291</f>
        <v>0</v>
      </c>
      <c r="G281" s="66">
        <f t="shared" ref="G281" si="94">G282+G284+G291</f>
        <v>0</v>
      </c>
      <c r="H281" s="66">
        <f t="shared" ref="H281" si="95">H282+H284+H291</f>
        <v>0</v>
      </c>
      <c r="I281" s="78">
        <f t="shared" si="90"/>
        <v>0</v>
      </c>
    </row>
    <row r="282" spans="1:9" s="46" customFormat="1" ht="30" customHeight="1" x14ac:dyDescent="0.25">
      <c r="B282" s="49"/>
      <c r="C282" s="50">
        <v>421</v>
      </c>
      <c r="D282" s="45"/>
      <c r="E282" s="64" t="s">
        <v>148</v>
      </c>
      <c r="F282" s="67">
        <f>F283</f>
        <v>0</v>
      </c>
      <c r="G282" s="67">
        <f t="shared" ref="G282" si="96">G283</f>
        <v>0</v>
      </c>
      <c r="H282" s="67">
        <f t="shared" ref="H282" si="97">H283</f>
        <v>0</v>
      </c>
      <c r="I282" s="96">
        <f t="shared" si="90"/>
        <v>0</v>
      </c>
    </row>
    <row r="283" spans="1:9" s="57" customFormat="1" ht="30" customHeight="1" x14ac:dyDescent="0.25">
      <c r="B283" s="52"/>
      <c r="C283" s="53"/>
      <c r="D283" s="54">
        <v>4214</v>
      </c>
      <c r="E283" s="89" t="s">
        <v>149</v>
      </c>
      <c r="F283" s="87"/>
      <c r="G283" s="87"/>
      <c r="H283" s="87"/>
      <c r="I283" s="96">
        <f t="shared" si="90"/>
        <v>0</v>
      </c>
    </row>
    <row r="284" spans="1:9" s="46" customFormat="1" ht="30" customHeight="1" x14ac:dyDescent="0.25">
      <c r="B284" s="49"/>
      <c r="C284" s="50">
        <v>422</v>
      </c>
      <c r="D284" s="45"/>
      <c r="E284" s="64" t="s">
        <v>150</v>
      </c>
      <c r="F284" s="67">
        <f>F285+F286+F287+F288+F289+F290</f>
        <v>0</v>
      </c>
      <c r="G284" s="67">
        <f t="shared" ref="G284" si="98">G285+G286+G287+G288+G289+G290</f>
        <v>0</v>
      </c>
      <c r="H284" s="67">
        <f t="shared" ref="H284" si="99">H285+H286+H287+H288+H289+H290</f>
        <v>0</v>
      </c>
      <c r="I284" s="96">
        <f t="shared" si="90"/>
        <v>0</v>
      </c>
    </row>
    <row r="285" spans="1:9" s="57" customFormat="1" ht="30" customHeight="1" x14ac:dyDescent="0.25">
      <c r="B285" s="52"/>
      <c r="C285" s="90"/>
      <c r="D285" s="54">
        <v>4221</v>
      </c>
      <c r="E285" s="89" t="s">
        <v>152</v>
      </c>
      <c r="F285" s="87"/>
      <c r="G285" s="87"/>
      <c r="H285" s="87"/>
      <c r="I285" s="96">
        <f t="shared" si="90"/>
        <v>0</v>
      </c>
    </row>
    <row r="286" spans="1:9" s="57" customFormat="1" ht="30" customHeight="1" x14ac:dyDescent="0.25">
      <c r="B286" s="52"/>
      <c r="C286" s="90"/>
      <c r="D286" s="54">
        <v>4222</v>
      </c>
      <c r="E286" s="89" t="s">
        <v>201</v>
      </c>
      <c r="F286" s="87"/>
      <c r="G286" s="87"/>
      <c r="H286" s="87"/>
      <c r="I286" s="96">
        <f t="shared" si="90"/>
        <v>0</v>
      </c>
    </row>
    <row r="287" spans="1:9" s="57" customFormat="1" ht="30" customHeight="1" x14ac:dyDescent="0.25">
      <c r="B287" s="52"/>
      <c r="C287" s="90"/>
      <c r="D287" s="54">
        <v>4223</v>
      </c>
      <c r="E287" s="89" t="s">
        <v>154</v>
      </c>
      <c r="F287" s="87"/>
      <c r="G287" s="87"/>
      <c r="H287" s="87"/>
      <c r="I287" s="96">
        <f t="shared" si="90"/>
        <v>0</v>
      </c>
    </row>
    <row r="288" spans="1:9" s="57" customFormat="1" ht="30" customHeight="1" x14ac:dyDescent="0.25">
      <c r="B288" s="52"/>
      <c r="C288" s="90"/>
      <c r="D288" s="54">
        <v>4225</v>
      </c>
      <c r="E288" s="89" t="s">
        <v>155</v>
      </c>
      <c r="F288" s="87"/>
      <c r="G288" s="87"/>
      <c r="H288" s="87"/>
      <c r="I288" s="96">
        <f t="shared" si="90"/>
        <v>0</v>
      </c>
    </row>
    <row r="289" spans="1:9" s="57" customFormat="1" ht="30" customHeight="1" x14ac:dyDescent="0.25">
      <c r="B289" s="52"/>
      <c r="C289" s="53"/>
      <c r="D289" s="54">
        <v>4226</v>
      </c>
      <c r="E289" s="89" t="s">
        <v>156</v>
      </c>
      <c r="F289" s="87"/>
      <c r="G289" s="87"/>
      <c r="H289" s="87"/>
      <c r="I289" s="96">
        <f t="shared" si="90"/>
        <v>0</v>
      </c>
    </row>
    <row r="290" spans="1:9" s="57" customFormat="1" ht="30" customHeight="1" x14ac:dyDescent="0.25">
      <c r="B290" s="52"/>
      <c r="C290" s="53"/>
      <c r="D290" s="54">
        <v>4227</v>
      </c>
      <c r="E290" s="89" t="s">
        <v>157</v>
      </c>
      <c r="F290" s="87"/>
      <c r="G290" s="87"/>
      <c r="H290" s="87"/>
      <c r="I290" s="96">
        <f t="shared" si="90"/>
        <v>0</v>
      </c>
    </row>
    <row r="291" spans="1:9" s="46" customFormat="1" ht="30" customHeight="1" x14ac:dyDescent="0.25">
      <c r="B291" s="49"/>
      <c r="C291" s="50">
        <v>423</v>
      </c>
      <c r="D291" s="45"/>
      <c r="E291" s="64" t="s">
        <v>151</v>
      </c>
      <c r="F291" s="67">
        <f>F292</f>
        <v>0</v>
      </c>
      <c r="G291" s="67">
        <f t="shared" ref="G291" si="100">G292</f>
        <v>0</v>
      </c>
      <c r="H291" s="67">
        <f t="shared" ref="H291" si="101">H292</f>
        <v>0</v>
      </c>
      <c r="I291" s="96">
        <f t="shared" si="90"/>
        <v>0</v>
      </c>
    </row>
    <row r="292" spans="1:9" s="57" customFormat="1" ht="30" customHeight="1" x14ac:dyDescent="0.25">
      <c r="B292" s="52"/>
      <c r="C292" s="53"/>
      <c r="D292" s="54">
        <v>4231</v>
      </c>
      <c r="E292" s="89" t="s">
        <v>202</v>
      </c>
      <c r="F292" s="87"/>
      <c r="G292" s="87"/>
      <c r="H292" s="87"/>
      <c r="I292" s="96">
        <f t="shared" si="90"/>
        <v>0</v>
      </c>
    </row>
    <row r="293" spans="1:9" s="61" customFormat="1" ht="30" customHeight="1" x14ac:dyDescent="0.25">
      <c r="B293" s="58">
        <v>45</v>
      </c>
      <c r="C293" s="59"/>
      <c r="D293" s="60"/>
      <c r="E293" s="65" t="s">
        <v>203</v>
      </c>
      <c r="F293" s="66">
        <f>F294</f>
        <v>0</v>
      </c>
      <c r="G293" s="66">
        <f t="shared" ref="G293" si="102">G294</f>
        <v>0</v>
      </c>
      <c r="H293" s="66">
        <f t="shared" ref="H293" si="103">H294</f>
        <v>0</v>
      </c>
      <c r="I293" s="78">
        <f t="shared" si="90"/>
        <v>0</v>
      </c>
    </row>
    <row r="294" spans="1:9" s="46" customFormat="1" ht="30" customHeight="1" x14ac:dyDescent="0.25">
      <c r="B294" s="91"/>
      <c r="C294" s="92">
        <v>451</v>
      </c>
      <c r="D294" s="93"/>
      <c r="E294" s="94" t="s">
        <v>160</v>
      </c>
      <c r="F294" s="95"/>
      <c r="G294" s="95"/>
      <c r="H294" s="95"/>
      <c r="I294" s="96">
        <f t="shared" si="90"/>
        <v>0</v>
      </c>
    </row>
    <row r="295" spans="1:9" s="57" customFormat="1" ht="15" customHeight="1" x14ac:dyDescent="0.25">
      <c r="A295" s="57" t="s">
        <v>206</v>
      </c>
      <c r="B295" s="190" t="s">
        <v>166</v>
      </c>
      <c r="C295" s="191"/>
      <c r="D295" s="192"/>
      <c r="E295" s="109" t="s">
        <v>170</v>
      </c>
      <c r="F295" s="107">
        <f>F297+F300+F312</f>
        <v>25217.34</v>
      </c>
      <c r="G295" s="107">
        <f t="shared" ref="G295:H295" si="104">G297+G300+G312</f>
        <v>25217.34</v>
      </c>
      <c r="H295" s="107">
        <f t="shared" si="104"/>
        <v>0</v>
      </c>
      <c r="I295" s="110">
        <f t="shared" si="90"/>
        <v>0</v>
      </c>
    </row>
    <row r="296" spans="1:9" s="139" customFormat="1" ht="15" customHeight="1" x14ac:dyDescent="0.25">
      <c r="B296" s="142">
        <v>4</v>
      </c>
      <c r="C296" s="143"/>
      <c r="D296" s="144"/>
      <c r="E296" s="141" t="s">
        <v>240</v>
      </c>
      <c r="F296" s="66">
        <f>F297+F300+F312</f>
        <v>25217.34</v>
      </c>
      <c r="G296" s="66">
        <f t="shared" ref="G296:H296" si="105">G297+G300+G312</f>
        <v>25217.34</v>
      </c>
      <c r="H296" s="66">
        <f t="shared" si="105"/>
        <v>0</v>
      </c>
      <c r="I296" s="78">
        <f t="shared" si="90"/>
        <v>0</v>
      </c>
    </row>
    <row r="297" spans="1:9" s="61" customFormat="1" ht="30" customHeight="1" x14ac:dyDescent="0.25">
      <c r="B297" s="58">
        <v>41</v>
      </c>
      <c r="C297" s="59"/>
      <c r="D297" s="60"/>
      <c r="E297" s="65" t="s">
        <v>7</v>
      </c>
      <c r="F297" s="66">
        <f>F298</f>
        <v>0</v>
      </c>
      <c r="G297" s="66">
        <f t="shared" ref="G297:G298" si="106">G298</f>
        <v>0</v>
      </c>
      <c r="H297" s="66">
        <f t="shared" ref="H297:H298" si="107">H298</f>
        <v>0</v>
      </c>
      <c r="I297" s="78">
        <f t="shared" si="90"/>
        <v>0</v>
      </c>
    </row>
    <row r="298" spans="1:9" s="46" customFormat="1" ht="30" customHeight="1" x14ac:dyDescent="0.25">
      <c r="B298" s="49"/>
      <c r="C298" s="50">
        <v>412</v>
      </c>
      <c r="D298" s="45"/>
      <c r="E298" s="64" t="s">
        <v>145</v>
      </c>
      <c r="F298" s="67">
        <f>F299</f>
        <v>0</v>
      </c>
      <c r="G298" s="67">
        <f t="shared" si="106"/>
        <v>0</v>
      </c>
      <c r="H298" s="67">
        <f t="shared" si="107"/>
        <v>0</v>
      </c>
      <c r="I298" s="96">
        <f t="shared" si="90"/>
        <v>0</v>
      </c>
    </row>
    <row r="299" spans="1:9" s="57" customFormat="1" ht="30" customHeight="1" x14ac:dyDescent="0.25">
      <c r="B299" s="52"/>
      <c r="C299" s="90"/>
      <c r="D299" s="54">
        <v>4123</v>
      </c>
      <c r="E299" s="89" t="s">
        <v>146</v>
      </c>
      <c r="F299" s="87"/>
      <c r="G299" s="88"/>
      <c r="H299" s="88"/>
      <c r="I299" s="96">
        <f t="shared" si="90"/>
        <v>0</v>
      </c>
    </row>
    <row r="300" spans="1:9" s="61" customFormat="1" ht="30" customHeight="1" x14ac:dyDescent="0.25">
      <c r="B300" s="58">
        <v>42</v>
      </c>
      <c r="C300" s="59"/>
      <c r="D300" s="60"/>
      <c r="E300" s="65" t="s">
        <v>147</v>
      </c>
      <c r="F300" s="66">
        <f>F301+F303+F310</f>
        <v>19908.43</v>
      </c>
      <c r="G300" s="66">
        <f t="shared" ref="G300" si="108">G301+G303+G310</f>
        <v>19908.43</v>
      </c>
      <c r="H300" s="66">
        <f t="shared" ref="H300" si="109">H301+H303+H310</f>
        <v>0</v>
      </c>
      <c r="I300" s="78">
        <f t="shared" si="90"/>
        <v>0</v>
      </c>
    </row>
    <row r="301" spans="1:9" s="46" customFormat="1" ht="30" customHeight="1" x14ac:dyDescent="0.25">
      <c r="B301" s="49"/>
      <c r="C301" s="50">
        <v>421</v>
      </c>
      <c r="D301" s="45"/>
      <c r="E301" s="64" t="s">
        <v>148</v>
      </c>
      <c r="F301" s="67">
        <f>F302</f>
        <v>0</v>
      </c>
      <c r="G301" s="67">
        <f t="shared" ref="G301" si="110">G302</f>
        <v>0</v>
      </c>
      <c r="H301" s="67">
        <f t="shared" ref="H301" si="111">H302</f>
        <v>0</v>
      </c>
      <c r="I301" s="96">
        <f t="shared" si="90"/>
        <v>0</v>
      </c>
    </row>
    <row r="302" spans="1:9" s="57" customFormat="1" ht="30" customHeight="1" x14ac:dyDescent="0.25">
      <c r="B302" s="52"/>
      <c r="C302" s="53"/>
      <c r="D302" s="54">
        <v>4214</v>
      </c>
      <c r="E302" s="89" t="s">
        <v>149</v>
      </c>
      <c r="F302" s="87"/>
      <c r="G302" s="87"/>
      <c r="H302" s="87"/>
      <c r="I302" s="78">
        <f t="shared" si="90"/>
        <v>0</v>
      </c>
    </row>
    <row r="303" spans="1:9" s="46" customFormat="1" ht="30" customHeight="1" x14ac:dyDescent="0.25">
      <c r="B303" s="49"/>
      <c r="C303" s="50">
        <v>422</v>
      </c>
      <c r="D303" s="45"/>
      <c r="E303" s="64" t="s">
        <v>150</v>
      </c>
      <c r="F303" s="67">
        <f>F304+F305+F306+F307+F308+F309</f>
        <v>265.45</v>
      </c>
      <c r="G303" s="67">
        <f t="shared" ref="G303" si="112">G304+G305+G306+G307+G308+G309</f>
        <v>265.45</v>
      </c>
      <c r="H303" s="67">
        <f t="shared" ref="H303" si="113">H304+H305+H306+H307+H308+H309</f>
        <v>0</v>
      </c>
      <c r="I303" s="96">
        <f t="shared" si="90"/>
        <v>0</v>
      </c>
    </row>
    <row r="304" spans="1:9" s="57" customFormat="1" ht="30" customHeight="1" x14ac:dyDescent="0.25">
      <c r="B304" s="52"/>
      <c r="C304" s="90"/>
      <c r="D304" s="54">
        <v>4221</v>
      </c>
      <c r="E304" s="89" t="s">
        <v>152</v>
      </c>
      <c r="F304" s="87">
        <v>265.45</v>
      </c>
      <c r="G304" s="87">
        <v>265.45</v>
      </c>
      <c r="H304" s="87"/>
      <c r="I304" s="96">
        <f t="shared" si="90"/>
        <v>0</v>
      </c>
    </row>
    <row r="305" spans="1:9" s="57" customFormat="1" ht="30" customHeight="1" x14ac:dyDescent="0.25">
      <c r="B305" s="52"/>
      <c r="C305" s="90"/>
      <c r="D305" s="54">
        <v>4222</v>
      </c>
      <c r="E305" s="89" t="s">
        <v>201</v>
      </c>
      <c r="F305" s="87"/>
      <c r="G305" s="87"/>
      <c r="H305" s="87"/>
      <c r="I305" s="96">
        <f t="shared" si="90"/>
        <v>0</v>
      </c>
    </row>
    <row r="306" spans="1:9" s="57" customFormat="1" ht="30" customHeight="1" x14ac:dyDescent="0.25">
      <c r="B306" s="52"/>
      <c r="C306" s="90"/>
      <c r="D306" s="54">
        <v>4223</v>
      </c>
      <c r="E306" s="89" t="s">
        <v>154</v>
      </c>
      <c r="F306" s="87"/>
      <c r="G306" s="87"/>
      <c r="H306" s="87"/>
      <c r="I306" s="96">
        <f t="shared" si="90"/>
        <v>0</v>
      </c>
    </row>
    <row r="307" spans="1:9" s="57" customFormat="1" ht="30" customHeight="1" x14ac:dyDescent="0.25">
      <c r="B307" s="52"/>
      <c r="C307" s="90"/>
      <c r="D307" s="54">
        <v>4225</v>
      </c>
      <c r="E307" s="89" t="s">
        <v>155</v>
      </c>
      <c r="F307" s="87"/>
      <c r="G307" s="87"/>
      <c r="H307" s="87"/>
      <c r="I307" s="96">
        <f t="shared" si="90"/>
        <v>0</v>
      </c>
    </row>
    <row r="308" spans="1:9" s="57" customFormat="1" ht="30" customHeight="1" x14ac:dyDescent="0.25">
      <c r="B308" s="52"/>
      <c r="C308" s="53"/>
      <c r="D308" s="54">
        <v>4226</v>
      </c>
      <c r="E308" s="89" t="s">
        <v>156</v>
      </c>
      <c r="F308" s="87"/>
      <c r="G308" s="87"/>
      <c r="H308" s="87"/>
      <c r="I308" s="96">
        <f t="shared" si="90"/>
        <v>0</v>
      </c>
    </row>
    <row r="309" spans="1:9" s="57" customFormat="1" ht="30" customHeight="1" x14ac:dyDescent="0.25">
      <c r="B309" s="52"/>
      <c r="C309" s="53"/>
      <c r="D309" s="54">
        <v>4227</v>
      </c>
      <c r="E309" s="89" t="s">
        <v>157</v>
      </c>
      <c r="F309" s="87"/>
      <c r="G309" s="87"/>
      <c r="H309" s="87"/>
      <c r="I309" s="96">
        <f t="shared" si="90"/>
        <v>0</v>
      </c>
    </row>
    <row r="310" spans="1:9" s="46" customFormat="1" ht="30" customHeight="1" x14ac:dyDescent="0.25">
      <c r="B310" s="49"/>
      <c r="C310" s="50">
        <v>423</v>
      </c>
      <c r="D310" s="45"/>
      <c r="E310" s="64" t="s">
        <v>151</v>
      </c>
      <c r="F310" s="67">
        <f>F311</f>
        <v>19642.98</v>
      </c>
      <c r="G310" s="67">
        <f t="shared" ref="G310" si="114">G311</f>
        <v>19642.98</v>
      </c>
      <c r="H310" s="67">
        <f t="shared" ref="H310" si="115">H311</f>
        <v>0</v>
      </c>
      <c r="I310" s="96">
        <f t="shared" si="90"/>
        <v>0</v>
      </c>
    </row>
    <row r="311" spans="1:9" s="57" customFormat="1" ht="30" customHeight="1" x14ac:dyDescent="0.25">
      <c r="B311" s="52"/>
      <c r="C311" s="53"/>
      <c r="D311" s="54">
        <v>4231</v>
      </c>
      <c r="E311" s="89" t="s">
        <v>202</v>
      </c>
      <c r="F311" s="87">
        <v>19642.98</v>
      </c>
      <c r="G311" s="87">
        <v>19642.98</v>
      </c>
      <c r="H311" s="87"/>
      <c r="I311" s="96">
        <f t="shared" si="90"/>
        <v>0</v>
      </c>
    </row>
    <row r="312" spans="1:9" s="61" customFormat="1" ht="30" customHeight="1" x14ac:dyDescent="0.25">
      <c r="B312" s="58">
        <v>45</v>
      </c>
      <c r="C312" s="59"/>
      <c r="D312" s="60"/>
      <c r="E312" s="65" t="s">
        <v>203</v>
      </c>
      <c r="F312" s="66">
        <f>F313</f>
        <v>5308.91</v>
      </c>
      <c r="G312" s="66">
        <f t="shared" ref="G312" si="116">G313</f>
        <v>5308.91</v>
      </c>
      <c r="H312" s="66">
        <f t="shared" ref="H312" si="117">H313</f>
        <v>0</v>
      </c>
      <c r="I312" s="78">
        <f t="shared" si="90"/>
        <v>0</v>
      </c>
    </row>
    <row r="313" spans="1:9" s="46" customFormat="1" ht="30" customHeight="1" x14ac:dyDescent="0.25">
      <c r="B313" s="91"/>
      <c r="C313" s="92">
        <v>451</v>
      </c>
      <c r="D313" s="93"/>
      <c r="E313" s="94" t="s">
        <v>160</v>
      </c>
      <c r="F313" s="95">
        <v>5308.91</v>
      </c>
      <c r="G313" s="95">
        <v>5308.91</v>
      </c>
      <c r="H313" s="95"/>
      <c r="I313" s="96">
        <f t="shared" si="90"/>
        <v>0</v>
      </c>
    </row>
    <row r="314" spans="1:9" s="57" customFormat="1" ht="15.75" customHeight="1" x14ac:dyDescent="0.25">
      <c r="A314" s="57" t="s">
        <v>206</v>
      </c>
      <c r="B314" s="190" t="s">
        <v>230</v>
      </c>
      <c r="C314" s="191"/>
      <c r="D314" s="192"/>
      <c r="E314" s="109" t="s">
        <v>231</v>
      </c>
      <c r="F314" s="107">
        <f>F316+F319+F331</f>
        <v>0</v>
      </c>
      <c r="G314" s="107">
        <f t="shared" ref="G314:H314" si="118">G316+G319+G331</f>
        <v>0</v>
      </c>
      <c r="H314" s="107">
        <f t="shared" si="118"/>
        <v>0</v>
      </c>
      <c r="I314" s="110">
        <f t="shared" si="90"/>
        <v>0</v>
      </c>
    </row>
    <row r="315" spans="1:9" s="139" customFormat="1" ht="15.75" customHeight="1" x14ac:dyDescent="0.25">
      <c r="B315" s="142">
        <v>4</v>
      </c>
      <c r="C315" s="143"/>
      <c r="D315" s="144"/>
      <c r="E315" s="141" t="s">
        <v>240</v>
      </c>
      <c r="F315" s="66">
        <f>F316+F319+F331</f>
        <v>0</v>
      </c>
      <c r="G315" s="66">
        <f t="shared" ref="G315:H315" si="119">G316+G319+G331</f>
        <v>0</v>
      </c>
      <c r="H315" s="66">
        <f t="shared" si="119"/>
        <v>0</v>
      </c>
      <c r="I315" s="78">
        <f t="shared" si="90"/>
        <v>0</v>
      </c>
    </row>
    <row r="316" spans="1:9" s="61" customFormat="1" ht="30" customHeight="1" x14ac:dyDescent="0.25">
      <c r="B316" s="58">
        <v>41</v>
      </c>
      <c r="C316" s="59"/>
      <c r="D316" s="60"/>
      <c r="E316" s="65" t="s">
        <v>7</v>
      </c>
      <c r="F316" s="66">
        <f>F317</f>
        <v>0</v>
      </c>
      <c r="G316" s="66">
        <f t="shared" ref="G316:G317" si="120">G317</f>
        <v>0</v>
      </c>
      <c r="H316" s="66">
        <f t="shared" ref="H316:H317" si="121">H317</f>
        <v>0</v>
      </c>
      <c r="I316" s="78">
        <f t="shared" si="90"/>
        <v>0</v>
      </c>
    </row>
    <row r="317" spans="1:9" s="46" customFormat="1" ht="30" customHeight="1" x14ac:dyDescent="0.25">
      <c r="B317" s="49"/>
      <c r="C317" s="50">
        <v>412</v>
      </c>
      <c r="D317" s="45"/>
      <c r="E317" s="64" t="s">
        <v>145</v>
      </c>
      <c r="F317" s="67">
        <f>F318</f>
        <v>0</v>
      </c>
      <c r="G317" s="67">
        <f t="shared" si="120"/>
        <v>0</v>
      </c>
      <c r="H317" s="67">
        <f t="shared" si="121"/>
        <v>0</v>
      </c>
      <c r="I317" s="96">
        <f t="shared" si="90"/>
        <v>0</v>
      </c>
    </row>
    <row r="318" spans="1:9" s="57" customFormat="1" ht="30" customHeight="1" x14ac:dyDescent="0.25">
      <c r="B318" s="52"/>
      <c r="C318" s="90"/>
      <c r="D318" s="54">
        <v>4123</v>
      </c>
      <c r="E318" s="89" t="s">
        <v>146</v>
      </c>
      <c r="F318" s="87"/>
      <c r="G318" s="88"/>
      <c r="H318" s="88"/>
      <c r="I318" s="96">
        <f t="shared" si="90"/>
        <v>0</v>
      </c>
    </row>
    <row r="319" spans="1:9" s="61" customFormat="1" ht="30" customHeight="1" x14ac:dyDescent="0.25">
      <c r="B319" s="58">
        <v>42</v>
      </c>
      <c r="C319" s="59"/>
      <c r="D319" s="60"/>
      <c r="E319" s="65" t="s">
        <v>147</v>
      </c>
      <c r="F319" s="66">
        <f>F320+F322+F329</f>
        <v>0</v>
      </c>
      <c r="G319" s="66">
        <f t="shared" ref="G319" si="122">G320+G322+G329</f>
        <v>0</v>
      </c>
      <c r="H319" s="66">
        <f t="shared" ref="H319" si="123">H320+H322+H329</f>
        <v>0</v>
      </c>
      <c r="I319" s="78">
        <f t="shared" si="90"/>
        <v>0</v>
      </c>
    </row>
    <row r="320" spans="1:9" s="46" customFormat="1" ht="30" customHeight="1" x14ac:dyDescent="0.25">
      <c r="B320" s="49"/>
      <c r="C320" s="50">
        <v>421</v>
      </c>
      <c r="D320" s="45"/>
      <c r="E320" s="64" t="s">
        <v>148</v>
      </c>
      <c r="F320" s="67">
        <f>F321</f>
        <v>0</v>
      </c>
      <c r="G320" s="67">
        <f t="shared" ref="G320" si="124">G321</f>
        <v>0</v>
      </c>
      <c r="H320" s="67">
        <f t="shared" ref="H320" si="125">H321</f>
        <v>0</v>
      </c>
      <c r="I320" s="96">
        <f t="shared" si="90"/>
        <v>0</v>
      </c>
    </row>
    <row r="321" spans="1:9" s="57" customFormat="1" ht="30" customHeight="1" x14ac:dyDescent="0.25">
      <c r="B321" s="52"/>
      <c r="C321" s="53"/>
      <c r="D321" s="54">
        <v>4214</v>
      </c>
      <c r="E321" s="89" t="s">
        <v>149</v>
      </c>
      <c r="F321" s="87"/>
      <c r="G321" s="87"/>
      <c r="H321" s="87"/>
      <c r="I321" s="96">
        <f t="shared" si="90"/>
        <v>0</v>
      </c>
    </row>
    <row r="322" spans="1:9" s="46" customFormat="1" ht="30" customHeight="1" x14ac:dyDescent="0.25">
      <c r="B322" s="49"/>
      <c r="C322" s="50">
        <v>422</v>
      </c>
      <c r="D322" s="45"/>
      <c r="E322" s="64" t="s">
        <v>150</v>
      </c>
      <c r="F322" s="67">
        <f>F323+F324+F325+F326+F327+F328</f>
        <v>0</v>
      </c>
      <c r="G322" s="67">
        <f t="shared" ref="G322" si="126">G323+G324+G325+G326+G327+G328</f>
        <v>0</v>
      </c>
      <c r="H322" s="67">
        <f t="shared" ref="H322" si="127">H323+H324+H325+H326+H327+H328</f>
        <v>0</v>
      </c>
      <c r="I322" s="96">
        <f t="shared" si="90"/>
        <v>0</v>
      </c>
    </row>
    <row r="323" spans="1:9" s="57" customFormat="1" ht="30" customHeight="1" x14ac:dyDescent="0.25">
      <c r="B323" s="52"/>
      <c r="C323" s="90"/>
      <c r="D323" s="54">
        <v>4221</v>
      </c>
      <c r="E323" s="89" t="s">
        <v>152</v>
      </c>
      <c r="F323" s="87"/>
      <c r="G323" s="87"/>
      <c r="H323" s="87"/>
      <c r="I323" s="96">
        <f t="shared" si="90"/>
        <v>0</v>
      </c>
    </row>
    <row r="324" spans="1:9" s="57" customFormat="1" ht="30" customHeight="1" x14ac:dyDescent="0.25">
      <c r="B324" s="52"/>
      <c r="C324" s="90"/>
      <c r="D324" s="54">
        <v>4222</v>
      </c>
      <c r="E324" s="89" t="s">
        <v>201</v>
      </c>
      <c r="F324" s="87"/>
      <c r="G324" s="87"/>
      <c r="H324" s="87"/>
      <c r="I324" s="96">
        <f t="shared" si="90"/>
        <v>0</v>
      </c>
    </row>
    <row r="325" spans="1:9" s="57" customFormat="1" ht="30" customHeight="1" x14ac:dyDescent="0.25">
      <c r="B325" s="52"/>
      <c r="C325" s="90"/>
      <c r="D325" s="54">
        <v>4223</v>
      </c>
      <c r="E325" s="89" t="s">
        <v>154</v>
      </c>
      <c r="F325" s="87"/>
      <c r="G325" s="87"/>
      <c r="H325" s="87"/>
      <c r="I325" s="96">
        <f t="shared" si="90"/>
        <v>0</v>
      </c>
    </row>
    <row r="326" spans="1:9" s="57" customFormat="1" ht="30" customHeight="1" x14ac:dyDescent="0.25">
      <c r="B326" s="52"/>
      <c r="C326" s="90"/>
      <c r="D326" s="54">
        <v>4225</v>
      </c>
      <c r="E326" s="89" t="s">
        <v>155</v>
      </c>
      <c r="F326" s="87"/>
      <c r="G326" s="87"/>
      <c r="H326" s="87"/>
      <c r="I326" s="96">
        <f t="shared" si="90"/>
        <v>0</v>
      </c>
    </row>
    <row r="327" spans="1:9" s="57" customFormat="1" ht="30" customHeight="1" x14ac:dyDescent="0.25">
      <c r="B327" s="52"/>
      <c r="C327" s="53"/>
      <c r="D327" s="54">
        <v>4226</v>
      </c>
      <c r="E327" s="89" t="s">
        <v>156</v>
      </c>
      <c r="F327" s="87"/>
      <c r="G327" s="87"/>
      <c r="H327" s="87"/>
      <c r="I327" s="96">
        <f t="shared" si="90"/>
        <v>0</v>
      </c>
    </row>
    <row r="328" spans="1:9" s="57" customFormat="1" ht="30" customHeight="1" x14ac:dyDescent="0.25">
      <c r="B328" s="52"/>
      <c r="C328" s="53"/>
      <c r="D328" s="54">
        <v>4227</v>
      </c>
      <c r="E328" s="89" t="s">
        <v>157</v>
      </c>
      <c r="F328" s="87"/>
      <c r="G328" s="87"/>
      <c r="H328" s="87"/>
      <c r="I328" s="96">
        <f t="shared" si="90"/>
        <v>0</v>
      </c>
    </row>
    <row r="329" spans="1:9" s="46" customFormat="1" ht="30" customHeight="1" x14ac:dyDescent="0.25">
      <c r="B329" s="49"/>
      <c r="C329" s="50">
        <v>423</v>
      </c>
      <c r="D329" s="45"/>
      <c r="E329" s="64" t="s">
        <v>151</v>
      </c>
      <c r="F329" s="67">
        <f>F330</f>
        <v>0</v>
      </c>
      <c r="G329" s="67">
        <f t="shared" ref="G329" si="128">G330</f>
        <v>0</v>
      </c>
      <c r="H329" s="67">
        <f t="shared" ref="H329" si="129">H330</f>
        <v>0</v>
      </c>
      <c r="I329" s="96">
        <f t="shared" si="90"/>
        <v>0</v>
      </c>
    </row>
    <row r="330" spans="1:9" s="57" customFormat="1" ht="30" customHeight="1" x14ac:dyDescent="0.25">
      <c r="B330" s="52"/>
      <c r="C330" s="53"/>
      <c r="D330" s="54">
        <v>4231</v>
      </c>
      <c r="E330" s="89" t="s">
        <v>202</v>
      </c>
      <c r="F330" s="87"/>
      <c r="G330" s="87"/>
      <c r="H330" s="87"/>
      <c r="I330" s="96">
        <f t="shared" si="90"/>
        <v>0</v>
      </c>
    </row>
    <row r="331" spans="1:9" s="61" customFormat="1" ht="30" customHeight="1" x14ac:dyDescent="0.25">
      <c r="B331" s="58">
        <v>45</v>
      </c>
      <c r="C331" s="59"/>
      <c r="D331" s="60"/>
      <c r="E331" s="65" t="s">
        <v>203</v>
      </c>
      <c r="F331" s="66">
        <f>F332</f>
        <v>0</v>
      </c>
      <c r="G331" s="66">
        <f t="shared" ref="G331" si="130">G332</f>
        <v>0</v>
      </c>
      <c r="H331" s="66">
        <f t="shared" ref="H331" si="131">H332</f>
        <v>0</v>
      </c>
      <c r="I331" s="78">
        <f t="shared" si="90"/>
        <v>0</v>
      </c>
    </row>
    <row r="332" spans="1:9" s="46" customFormat="1" ht="30" customHeight="1" x14ac:dyDescent="0.25">
      <c r="B332" s="91"/>
      <c r="C332" s="92">
        <v>451</v>
      </c>
      <c r="D332" s="93"/>
      <c r="E332" s="94" t="s">
        <v>160</v>
      </c>
      <c r="F332" s="95"/>
      <c r="G332" s="95"/>
      <c r="H332" s="95"/>
      <c r="I332" s="96">
        <f t="shared" si="90"/>
        <v>0</v>
      </c>
    </row>
    <row r="333" spans="1:9" s="57" customFormat="1" ht="15.75" customHeight="1" x14ac:dyDescent="0.25">
      <c r="A333" s="57" t="s">
        <v>206</v>
      </c>
      <c r="B333" s="190" t="s">
        <v>232</v>
      </c>
      <c r="C333" s="191"/>
      <c r="D333" s="192"/>
      <c r="E333" s="109" t="s">
        <v>233</v>
      </c>
      <c r="F333" s="107">
        <f>F335+F338+F350</f>
        <v>0</v>
      </c>
      <c r="G333" s="107">
        <f t="shared" ref="G333:H333" si="132">G335+G338+G350</f>
        <v>0</v>
      </c>
      <c r="H333" s="107">
        <f t="shared" si="132"/>
        <v>0</v>
      </c>
      <c r="I333" s="110">
        <f t="shared" si="90"/>
        <v>0</v>
      </c>
    </row>
    <row r="334" spans="1:9" s="139" customFormat="1" ht="15.75" customHeight="1" x14ac:dyDescent="0.25">
      <c r="B334" s="142">
        <v>4</v>
      </c>
      <c r="C334" s="143"/>
      <c r="D334" s="144"/>
      <c r="E334" s="141" t="s">
        <v>240</v>
      </c>
      <c r="F334" s="66">
        <f>F335+F338+F350</f>
        <v>0</v>
      </c>
      <c r="G334" s="66">
        <f t="shared" ref="G334:H334" si="133">G335+G338+G350</f>
        <v>0</v>
      </c>
      <c r="H334" s="66">
        <f t="shared" si="133"/>
        <v>0</v>
      </c>
      <c r="I334" s="78">
        <f t="shared" si="90"/>
        <v>0</v>
      </c>
    </row>
    <row r="335" spans="1:9" s="61" customFormat="1" ht="30" customHeight="1" x14ac:dyDescent="0.25">
      <c r="B335" s="58">
        <v>41</v>
      </c>
      <c r="C335" s="59"/>
      <c r="D335" s="60"/>
      <c r="E335" s="65" t="s">
        <v>7</v>
      </c>
      <c r="F335" s="66">
        <f>F336</f>
        <v>0</v>
      </c>
      <c r="G335" s="66">
        <f t="shared" ref="G335:G336" si="134">G336</f>
        <v>0</v>
      </c>
      <c r="H335" s="66">
        <f t="shared" ref="H335:H336" si="135">H336</f>
        <v>0</v>
      </c>
      <c r="I335" s="78">
        <f t="shared" si="90"/>
        <v>0</v>
      </c>
    </row>
    <row r="336" spans="1:9" s="46" customFormat="1" ht="30" customHeight="1" x14ac:dyDescent="0.25">
      <c r="B336" s="49"/>
      <c r="C336" s="50">
        <v>412</v>
      </c>
      <c r="D336" s="45"/>
      <c r="E336" s="64" t="s">
        <v>145</v>
      </c>
      <c r="F336" s="67">
        <f>F337</f>
        <v>0</v>
      </c>
      <c r="G336" s="67">
        <f t="shared" si="134"/>
        <v>0</v>
      </c>
      <c r="H336" s="67">
        <f t="shared" si="135"/>
        <v>0</v>
      </c>
      <c r="I336" s="96">
        <f t="shared" si="90"/>
        <v>0</v>
      </c>
    </row>
    <row r="337" spans="2:9" s="57" customFormat="1" ht="30" customHeight="1" x14ac:dyDescent="0.25">
      <c r="B337" s="52"/>
      <c r="C337" s="90"/>
      <c r="D337" s="54">
        <v>4123</v>
      </c>
      <c r="E337" s="89" t="s">
        <v>146</v>
      </c>
      <c r="F337" s="87"/>
      <c r="G337" s="88"/>
      <c r="H337" s="88"/>
      <c r="I337" s="96">
        <f t="shared" si="90"/>
        <v>0</v>
      </c>
    </row>
    <row r="338" spans="2:9" s="61" customFormat="1" ht="30" customHeight="1" x14ac:dyDescent="0.25">
      <c r="B338" s="58">
        <v>42</v>
      </c>
      <c r="C338" s="59"/>
      <c r="D338" s="60"/>
      <c r="E338" s="65" t="s">
        <v>147</v>
      </c>
      <c r="F338" s="66">
        <f>F339+F341+F348</f>
        <v>0</v>
      </c>
      <c r="G338" s="66">
        <f t="shared" ref="G338" si="136">G339+G341+G348</f>
        <v>0</v>
      </c>
      <c r="H338" s="66">
        <f t="shared" ref="H338" si="137">H339+H341+H348</f>
        <v>0</v>
      </c>
      <c r="I338" s="78">
        <f t="shared" si="90"/>
        <v>0</v>
      </c>
    </row>
    <row r="339" spans="2:9" s="46" customFormat="1" ht="30" customHeight="1" x14ac:dyDescent="0.25">
      <c r="B339" s="49"/>
      <c r="C339" s="50">
        <v>421</v>
      </c>
      <c r="D339" s="45"/>
      <c r="E339" s="64" t="s">
        <v>148</v>
      </c>
      <c r="F339" s="67">
        <f>F340</f>
        <v>0</v>
      </c>
      <c r="G339" s="67">
        <f t="shared" ref="G339" si="138">G340</f>
        <v>0</v>
      </c>
      <c r="H339" s="67">
        <f t="shared" ref="H339" si="139">H340</f>
        <v>0</v>
      </c>
      <c r="I339" s="96">
        <f t="shared" si="90"/>
        <v>0</v>
      </c>
    </row>
    <row r="340" spans="2:9" s="57" customFormat="1" ht="30" customHeight="1" x14ac:dyDescent="0.25">
      <c r="B340" s="52"/>
      <c r="C340" s="53"/>
      <c r="D340" s="54">
        <v>4214</v>
      </c>
      <c r="E340" s="89" t="s">
        <v>149</v>
      </c>
      <c r="F340" s="87"/>
      <c r="G340" s="87"/>
      <c r="H340" s="87"/>
      <c r="I340" s="96">
        <f t="shared" si="90"/>
        <v>0</v>
      </c>
    </row>
    <row r="341" spans="2:9" s="46" customFormat="1" ht="30" customHeight="1" x14ac:dyDescent="0.25">
      <c r="B341" s="49"/>
      <c r="C341" s="50">
        <v>422</v>
      </c>
      <c r="D341" s="45"/>
      <c r="E341" s="64" t="s">
        <v>150</v>
      </c>
      <c r="F341" s="67">
        <f>F342+F343+F344+F345+F346+F347</f>
        <v>0</v>
      </c>
      <c r="G341" s="67">
        <f t="shared" ref="G341" si="140">G342+G343+G344+G345+G346+G347</f>
        <v>0</v>
      </c>
      <c r="H341" s="67">
        <f t="shared" ref="H341" si="141">H342+H343+H344+H345+H346+H347</f>
        <v>0</v>
      </c>
      <c r="I341" s="96">
        <f t="shared" si="90"/>
        <v>0</v>
      </c>
    </row>
    <row r="342" spans="2:9" s="57" customFormat="1" ht="30" customHeight="1" x14ac:dyDescent="0.25">
      <c r="B342" s="52"/>
      <c r="C342" s="90"/>
      <c r="D342" s="54">
        <v>4221</v>
      </c>
      <c r="E342" s="89" t="s">
        <v>152</v>
      </c>
      <c r="F342" s="87"/>
      <c r="G342" s="87"/>
      <c r="H342" s="87"/>
      <c r="I342" s="96">
        <f t="shared" si="90"/>
        <v>0</v>
      </c>
    </row>
    <row r="343" spans="2:9" s="57" customFormat="1" ht="30" customHeight="1" x14ac:dyDescent="0.25">
      <c r="B343" s="52"/>
      <c r="C343" s="90"/>
      <c r="D343" s="54">
        <v>4222</v>
      </c>
      <c r="E343" s="89" t="s">
        <v>201</v>
      </c>
      <c r="F343" s="87"/>
      <c r="G343" s="87"/>
      <c r="H343" s="87"/>
      <c r="I343" s="96">
        <f t="shared" si="90"/>
        <v>0</v>
      </c>
    </row>
    <row r="344" spans="2:9" s="57" customFormat="1" ht="30" customHeight="1" x14ac:dyDescent="0.25">
      <c r="B344" s="52"/>
      <c r="C344" s="90"/>
      <c r="D344" s="54">
        <v>4223</v>
      </c>
      <c r="E344" s="89" t="s">
        <v>154</v>
      </c>
      <c r="F344" s="87"/>
      <c r="G344" s="87"/>
      <c r="H344" s="87"/>
      <c r="I344" s="96">
        <f t="shared" ref="I344:I351" si="142">IFERROR(H344/G344*100,0)</f>
        <v>0</v>
      </c>
    </row>
    <row r="345" spans="2:9" s="57" customFormat="1" ht="30" customHeight="1" x14ac:dyDescent="0.25">
      <c r="B345" s="52"/>
      <c r="C345" s="90"/>
      <c r="D345" s="54">
        <v>4225</v>
      </c>
      <c r="E345" s="89" t="s">
        <v>155</v>
      </c>
      <c r="F345" s="87"/>
      <c r="G345" s="87"/>
      <c r="H345" s="87"/>
      <c r="I345" s="96">
        <f t="shared" si="142"/>
        <v>0</v>
      </c>
    </row>
    <row r="346" spans="2:9" s="57" customFormat="1" ht="30" customHeight="1" x14ac:dyDescent="0.25">
      <c r="B346" s="52"/>
      <c r="C346" s="53"/>
      <c r="D346" s="54">
        <v>4226</v>
      </c>
      <c r="E346" s="89" t="s">
        <v>156</v>
      </c>
      <c r="F346" s="87"/>
      <c r="G346" s="87"/>
      <c r="H346" s="87"/>
      <c r="I346" s="96">
        <f t="shared" si="142"/>
        <v>0</v>
      </c>
    </row>
    <row r="347" spans="2:9" s="57" customFormat="1" ht="30" customHeight="1" x14ac:dyDescent="0.25">
      <c r="B347" s="52"/>
      <c r="C347" s="53"/>
      <c r="D347" s="54">
        <v>4227</v>
      </c>
      <c r="E347" s="89" t="s">
        <v>157</v>
      </c>
      <c r="F347" s="87"/>
      <c r="G347" s="87"/>
      <c r="H347" s="87"/>
      <c r="I347" s="96">
        <f t="shared" si="142"/>
        <v>0</v>
      </c>
    </row>
    <row r="348" spans="2:9" s="46" customFormat="1" ht="30" customHeight="1" x14ac:dyDescent="0.25">
      <c r="B348" s="49"/>
      <c r="C348" s="50">
        <v>423</v>
      </c>
      <c r="D348" s="45"/>
      <c r="E348" s="64" t="s">
        <v>151</v>
      </c>
      <c r="F348" s="67">
        <f>F349</f>
        <v>0</v>
      </c>
      <c r="G348" s="67">
        <f t="shared" ref="G348" si="143">G349</f>
        <v>0</v>
      </c>
      <c r="H348" s="67">
        <f t="shared" ref="H348" si="144">H349</f>
        <v>0</v>
      </c>
      <c r="I348" s="96">
        <f t="shared" si="142"/>
        <v>0</v>
      </c>
    </row>
    <row r="349" spans="2:9" s="57" customFormat="1" ht="30" customHeight="1" x14ac:dyDescent="0.25">
      <c r="B349" s="52"/>
      <c r="C349" s="53"/>
      <c r="D349" s="54">
        <v>4231</v>
      </c>
      <c r="E349" s="89" t="s">
        <v>202</v>
      </c>
      <c r="F349" s="87"/>
      <c r="G349" s="87"/>
      <c r="H349" s="87"/>
      <c r="I349" s="96">
        <f t="shared" si="142"/>
        <v>0</v>
      </c>
    </row>
    <row r="350" spans="2:9" s="61" customFormat="1" ht="30" customHeight="1" x14ac:dyDescent="0.25">
      <c r="B350" s="58">
        <v>45</v>
      </c>
      <c r="C350" s="59"/>
      <c r="D350" s="60"/>
      <c r="E350" s="65" t="s">
        <v>203</v>
      </c>
      <c r="F350" s="66">
        <f>F351</f>
        <v>0</v>
      </c>
      <c r="G350" s="66">
        <f t="shared" ref="G350" si="145">G351</f>
        <v>0</v>
      </c>
      <c r="H350" s="66">
        <f t="shared" ref="H350" si="146">H351</f>
        <v>0</v>
      </c>
      <c r="I350" s="78">
        <f t="shared" si="142"/>
        <v>0</v>
      </c>
    </row>
    <row r="351" spans="2:9" s="46" customFormat="1" ht="30" customHeight="1" x14ac:dyDescent="0.25">
      <c r="B351" s="91"/>
      <c r="C351" s="92">
        <v>451</v>
      </c>
      <c r="D351" s="93"/>
      <c r="E351" s="94" t="s">
        <v>160</v>
      </c>
      <c r="F351" s="95"/>
      <c r="G351" s="95"/>
      <c r="H351" s="95"/>
      <c r="I351" s="96">
        <f t="shared" si="142"/>
        <v>0</v>
      </c>
    </row>
    <row r="352" spans="2:9" s="46" customFormat="1" ht="30" customHeight="1" x14ac:dyDescent="0.25">
      <c r="B352" s="49"/>
      <c r="C352" s="50"/>
      <c r="D352" s="45"/>
      <c r="E352" s="51"/>
      <c r="F352" s="67"/>
      <c r="G352" s="68"/>
      <c r="H352" s="68"/>
      <c r="I352" s="47"/>
    </row>
  </sheetData>
  <mergeCells count="29">
    <mergeCell ref="B314:D314"/>
    <mergeCell ref="B333:D333"/>
    <mergeCell ref="B64:D64"/>
    <mergeCell ref="B256:D256"/>
    <mergeCell ref="B257:D257"/>
    <mergeCell ref="B295:D295"/>
    <mergeCell ref="B112:D112"/>
    <mergeCell ref="B160:D160"/>
    <mergeCell ref="B208:D208"/>
    <mergeCell ref="B66:D66"/>
    <mergeCell ref="B114:D114"/>
    <mergeCell ref="B162:D162"/>
    <mergeCell ref="B65:D65"/>
    <mergeCell ref="B210:D210"/>
    <mergeCell ref="B276:D276"/>
    <mergeCell ref="B18:D18"/>
    <mergeCell ref="B2:I2"/>
    <mergeCell ref="B14:D14"/>
    <mergeCell ref="B16:D16"/>
    <mergeCell ref="B4:I4"/>
    <mergeCell ref="B6:E6"/>
    <mergeCell ref="B7:E7"/>
    <mergeCell ref="B8:D8"/>
    <mergeCell ref="B11:D11"/>
    <mergeCell ref="B12:D12"/>
    <mergeCell ref="B13:D13"/>
    <mergeCell ref="B9:D9"/>
    <mergeCell ref="B10:D10"/>
    <mergeCell ref="B15:D15"/>
  </mergeCells>
  <pageMargins left="0.7" right="0.7" top="0.75" bottom="0.75" header="0.3" footer="0.3"/>
  <pageSetup paperSize="9" scale="73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14"/>
  <sheetViews>
    <sheetView workbookViewId="0">
      <selection activeCell="A5" sqref="A5"/>
    </sheetView>
  </sheetViews>
  <sheetFormatPr defaultRowHeight="15" x14ac:dyDescent="0.25"/>
  <sheetData>
    <row r="2" spans="1:9" x14ac:dyDescent="0.25">
      <c r="A2" t="s">
        <v>209</v>
      </c>
      <c r="B2" s="137" t="s">
        <v>210</v>
      </c>
    </row>
    <row r="3" spans="1:9" x14ac:dyDescent="0.25">
      <c r="A3" t="s">
        <v>208</v>
      </c>
    </row>
    <row r="4" spans="1:9" x14ac:dyDescent="0.25">
      <c r="A4" t="s">
        <v>215</v>
      </c>
    </row>
    <row r="5" spans="1:9" x14ac:dyDescent="0.25">
      <c r="A5" t="s">
        <v>211</v>
      </c>
    </row>
    <row r="6" spans="1:9" x14ac:dyDescent="0.25">
      <c r="A6" t="s">
        <v>212</v>
      </c>
    </row>
    <row r="7" spans="1:9" x14ac:dyDescent="0.25">
      <c r="A7" t="s">
        <v>213</v>
      </c>
    </row>
    <row r="11" spans="1:9" x14ac:dyDescent="0.25">
      <c r="A11" t="s">
        <v>214</v>
      </c>
    </row>
    <row r="12" spans="1:9" x14ac:dyDescent="0.25">
      <c r="A12" s="82" t="s">
        <v>185</v>
      </c>
    </row>
    <row r="14" spans="1:9" ht="78" customHeight="1" x14ac:dyDescent="0.25">
      <c r="A14" s="203" t="s">
        <v>188</v>
      </c>
      <c r="B14" s="203"/>
      <c r="C14" s="203"/>
      <c r="D14" s="203"/>
      <c r="E14" s="203"/>
      <c r="F14" s="203"/>
      <c r="G14" s="203"/>
      <c r="H14" s="203"/>
      <c r="I14" s="203"/>
    </row>
  </sheetData>
  <mergeCells count="1">
    <mergeCell ref="A14: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tabSelected="1" topLeftCell="A16" workbookViewId="0">
      <selection activeCell="A28" sqref="A28:I28"/>
    </sheetView>
  </sheetViews>
  <sheetFormatPr defaultRowHeight="15" x14ac:dyDescent="0.25"/>
  <cols>
    <col min="9" max="9" width="9.140625" customWidth="1"/>
  </cols>
  <sheetData>
    <row r="1" spans="1:11" ht="15.75" x14ac:dyDescent="0.25">
      <c r="A1" s="81" t="s">
        <v>219</v>
      </c>
    </row>
    <row r="2" spans="1:11" ht="15.75" x14ac:dyDescent="0.25">
      <c r="A2" s="81" t="s">
        <v>216</v>
      </c>
    </row>
    <row r="3" spans="1:11" ht="15.75" x14ac:dyDescent="0.25">
      <c r="A3" s="81" t="s">
        <v>217</v>
      </c>
    </row>
    <row r="4" spans="1:11" ht="15.75" x14ac:dyDescent="0.25">
      <c r="A4" s="81" t="s">
        <v>218</v>
      </c>
    </row>
    <row r="7" spans="1:11" x14ac:dyDescent="0.25">
      <c r="A7" s="75"/>
    </row>
    <row r="8" spans="1:11" x14ac:dyDescent="0.25">
      <c r="A8" s="76"/>
    </row>
    <row r="9" spans="1:11" ht="71.25" customHeight="1" x14ac:dyDescent="0.25">
      <c r="A9" s="148" t="s">
        <v>177</v>
      </c>
      <c r="B9" s="148"/>
      <c r="C9" s="148"/>
      <c r="D9" s="148"/>
      <c r="E9" s="148"/>
      <c r="F9" s="148"/>
      <c r="G9" s="148"/>
      <c r="H9" s="148"/>
      <c r="I9" s="148"/>
      <c r="J9" s="38"/>
      <c r="K9" s="38"/>
    </row>
    <row r="11" spans="1:11" x14ac:dyDescent="0.25">
      <c r="A11" s="75"/>
    </row>
    <row r="12" spans="1:11" x14ac:dyDescent="0.25">
      <c r="A12" s="82" t="s">
        <v>184</v>
      </c>
    </row>
    <row r="13" spans="1:11" x14ac:dyDescent="0.25">
      <c r="A13" s="82"/>
    </row>
    <row r="14" spans="1:11" x14ac:dyDescent="0.25">
      <c r="A14" s="84" t="s">
        <v>192</v>
      </c>
    </row>
    <row r="15" spans="1:11" x14ac:dyDescent="0.25">
      <c r="A15" s="84"/>
    </row>
    <row r="16" spans="1:11" ht="68.25" customHeight="1" x14ac:dyDescent="0.25">
      <c r="A16" s="149" t="s">
        <v>245</v>
      </c>
      <c r="B16" s="149"/>
      <c r="C16" s="149"/>
      <c r="D16" s="149"/>
      <c r="E16" s="149"/>
      <c r="F16" s="149"/>
      <c r="G16" s="149"/>
      <c r="H16" s="149"/>
      <c r="I16" s="149"/>
    </row>
    <row r="17" spans="1:9" x14ac:dyDescent="0.25">
      <c r="A17" s="82"/>
    </row>
    <row r="18" spans="1:9" x14ac:dyDescent="0.25">
      <c r="A18" s="84" t="s">
        <v>186</v>
      </c>
    </row>
    <row r="19" spans="1:9" x14ac:dyDescent="0.25">
      <c r="A19" s="84"/>
    </row>
    <row r="20" spans="1:9" ht="58.5" customHeight="1" x14ac:dyDescent="0.25">
      <c r="A20" s="149" t="s">
        <v>244</v>
      </c>
      <c r="B20" s="149"/>
      <c r="C20" s="149"/>
      <c r="D20" s="149"/>
      <c r="E20" s="149"/>
      <c r="F20" s="149"/>
      <c r="G20" s="149"/>
      <c r="H20" s="149"/>
      <c r="I20" s="149"/>
    </row>
    <row r="21" spans="1:9" x14ac:dyDescent="0.25">
      <c r="A21" s="82"/>
    </row>
    <row r="22" spans="1:9" x14ac:dyDescent="0.25">
      <c r="A22" s="84" t="s">
        <v>187</v>
      </c>
    </row>
    <row r="23" spans="1:9" x14ac:dyDescent="0.25">
      <c r="A23" s="84"/>
    </row>
    <row r="24" spans="1:9" ht="55.5" customHeight="1" x14ac:dyDescent="0.25">
      <c r="A24" s="146" t="s">
        <v>207</v>
      </c>
      <c r="B24" s="146"/>
      <c r="C24" s="146"/>
      <c r="D24" s="146"/>
      <c r="E24" s="146"/>
      <c r="F24" s="146"/>
      <c r="G24" s="146"/>
      <c r="H24" s="146"/>
      <c r="I24" s="146"/>
    </row>
    <row r="25" spans="1:9" x14ac:dyDescent="0.25">
      <c r="A25" s="75"/>
    </row>
    <row r="26" spans="1:9" x14ac:dyDescent="0.25">
      <c r="A26" s="82" t="s">
        <v>185</v>
      </c>
    </row>
    <row r="28" spans="1:9" ht="102.75" customHeight="1" x14ac:dyDescent="0.25">
      <c r="A28" s="149" t="s">
        <v>246</v>
      </c>
      <c r="B28" s="149"/>
      <c r="C28" s="149"/>
      <c r="D28" s="149"/>
      <c r="E28" s="149"/>
      <c r="F28" s="149"/>
      <c r="G28" s="149"/>
      <c r="H28" s="149"/>
      <c r="I28" s="149"/>
    </row>
    <row r="31" spans="1:9" ht="15.75" x14ac:dyDescent="0.25">
      <c r="A31" s="80" t="s">
        <v>220</v>
      </c>
    </row>
  </sheetData>
  <mergeCells count="5">
    <mergeCell ref="A20:I20"/>
    <mergeCell ref="A24:I24"/>
    <mergeCell ref="A28:I28"/>
    <mergeCell ref="A9:I9"/>
    <mergeCell ref="A16:I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workbookViewId="0">
      <selection activeCell="A7" sqref="A7:I7"/>
    </sheetView>
  </sheetViews>
  <sheetFormatPr defaultRowHeight="15" x14ac:dyDescent="0.25"/>
  <cols>
    <col min="9" max="9" width="9.140625" customWidth="1"/>
  </cols>
  <sheetData>
    <row r="1" spans="1:11" ht="15.75" x14ac:dyDescent="0.25">
      <c r="A1" s="81" t="s">
        <v>219</v>
      </c>
    </row>
    <row r="2" spans="1:11" ht="15.75" x14ac:dyDescent="0.25">
      <c r="A2" s="81" t="s">
        <v>216</v>
      </c>
    </row>
    <row r="3" spans="1:11" ht="15.75" x14ac:dyDescent="0.25">
      <c r="A3" s="81" t="s">
        <v>217</v>
      </c>
    </row>
    <row r="4" spans="1:11" ht="15.75" x14ac:dyDescent="0.25">
      <c r="A4" s="81" t="s">
        <v>218</v>
      </c>
    </row>
    <row r="7" spans="1:11" ht="81.75" customHeight="1" x14ac:dyDescent="0.25">
      <c r="A7" s="150" t="s">
        <v>243</v>
      </c>
      <c r="B7" s="150"/>
      <c r="C7" s="150"/>
      <c r="D7" s="150"/>
      <c r="E7" s="150"/>
      <c r="F7" s="150"/>
      <c r="G7" s="150"/>
      <c r="H7" s="150"/>
      <c r="I7" s="150"/>
    </row>
    <row r="8" spans="1:11" x14ac:dyDescent="0.25">
      <c r="A8" s="75"/>
    </row>
    <row r="9" spans="1:11" x14ac:dyDescent="0.25">
      <c r="A9" s="76"/>
    </row>
    <row r="10" spans="1:11" ht="71.25" customHeight="1" x14ac:dyDescent="0.25">
      <c r="A10" s="148" t="s">
        <v>49</v>
      </c>
      <c r="B10" s="148"/>
      <c r="C10" s="148"/>
      <c r="D10" s="148"/>
      <c r="E10" s="148"/>
      <c r="F10" s="148"/>
      <c r="G10" s="148"/>
      <c r="H10" s="148"/>
      <c r="I10" s="148"/>
      <c r="J10" s="38"/>
      <c r="K10" s="38"/>
    </row>
    <row r="12" spans="1:11" x14ac:dyDescent="0.25">
      <c r="A12" s="151" t="s">
        <v>172</v>
      </c>
      <c r="B12" s="151"/>
      <c r="C12" s="151"/>
      <c r="D12" s="151"/>
      <c r="E12" s="151"/>
      <c r="F12" s="151"/>
      <c r="G12" s="151"/>
      <c r="H12" s="151"/>
      <c r="I12" s="151"/>
    </row>
    <row r="14" spans="1:11" ht="36.75" customHeight="1" x14ac:dyDescent="0.25">
      <c r="A14" s="153" t="s">
        <v>176</v>
      </c>
      <c r="B14" s="153"/>
      <c r="C14" s="153"/>
      <c r="D14" s="153"/>
      <c r="E14" s="153"/>
      <c r="F14" s="153"/>
      <c r="G14" s="153"/>
      <c r="H14" s="153"/>
      <c r="I14" s="153"/>
    </row>
    <row r="15" spans="1:11" ht="14.2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</row>
    <row r="16" spans="1:11" x14ac:dyDescent="0.25">
      <c r="A16" s="151" t="s">
        <v>173</v>
      </c>
      <c r="B16" s="151"/>
      <c r="C16" s="151"/>
      <c r="D16" s="151"/>
      <c r="E16" s="151"/>
      <c r="F16" s="151"/>
      <c r="G16" s="151"/>
      <c r="H16" s="151"/>
      <c r="I16" s="151"/>
    </row>
    <row r="18" spans="1:9" ht="42.75" customHeight="1" x14ac:dyDescent="0.25">
      <c r="A18" s="152" t="s">
        <v>222</v>
      </c>
      <c r="B18" s="152"/>
      <c r="C18" s="152"/>
      <c r="D18" s="152"/>
      <c r="E18" s="152"/>
      <c r="F18" s="152"/>
      <c r="G18" s="152"/>
      <c r="H18" s="152"/>
      <c r="I18" s="152"/>
    </row>
    <row r="21" spans="1:9" x14ac:dyDescent="0.25">
      <c r="A21" s="74" t="s">
        <v>174</v>
      </c>
    </row>
    <row r="22" spans="1:9" x14ac:dyDescent="0.25">
      <c r="A22" s="74" t="s">
        <v>175</v>
      </c>
    </row>
    <row r="23" spans="1:9" x14ac:dyDescent="0.25">
      <c r="A23" s="75"/>
    </row>
    <row r="24" spans="1:9" x14ac:dyDescent="0.25">
      <c r="A24" s="77"/>
    </row>
    <row r="25" spans="1:9" x14ac:dyDescent="0.25">
      <c r="A25" s="77"/>
    </row>
    <row r="26" spans="1:9" ht="15.75" x14ac:dyDescent="0.25">
      <c r="A26" s="80" t="s">
        <v>220</v>
      </c>
    </row>
    <row r="27" spans="1:9" x14ac:dyDescent="0.25">
      <c r="A27" s="75"/>
    </row>
    <row r="28" spans="1:9" x14ac:dyDescent="0.25">
      <c r="A28" s="75"/>
      <c r="F28" t="s">
        <v>242</v>
      </c>
    </row>
    <row r="29" spans="1:9" x14ac:dyDescent="0.25">
      <c r="A29" s="75"/>
    </row>
    <row r="30" spans="1:9" x14ac:dyDescent="0.25">
      <c r="A30" s="75"/>
    </row>
    <row r="31" spans="1:9" x14ac:dyDescent="0.25">
      <c r="A31" s="75"/>
    </row>
  </sheetData>
  <mergeCells count="6">
    <mergeCell ref="A7:I7"/>
    <mergeCell ref="A10:I10"/>
    <mergeCell ref="A12:I12"/>
    <mergeCell ref="A18:I18"/>
    <mergeCell ref="A16:I16"/>
    <mergeCell ref="A14:I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26"/>
  <sheetViews>
    <sheetView topLeftCell="B4" zoomScale="93" zoomScaleNormal="93" workbookViewId="0">
      <selection activeCell="I15" sqref="I15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148" t="s">
        <v>49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148" t="s">
        <v>13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2" ht="36" customHeight="1" x14ac:dyDescent="0.25">
      <c r="B4" s="169"/>
      <c r="C4" s="169"/>
      <c r="D4" s="169"/>
      <c r="E4" s="2"/>
      <c r="F4" s="2"/>
      <c r="G4" s="2"/>
      <c r="H4" s="2"/>
      <c r="I4" s="2"/>
      <c r="J4" s="3"/>
      <c r="K4" s="3"/>
    </row>
    <row r="5" spans="2:12" ht="18" customHeight="1" x14ac:dyDescent="0.25">
      <c r="B5" s="148" t="s">
        <v>57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2:12" ht="18" customHeight="1" x14ac:dyDescent="0.25">
      <c r="B6" s="38"/>
      <c r="C6" s="40"/>
      <c r="D6" s="40"/>
      <c r="E6" s="40"/>
      <c r="F6" s="40"/>
      <c r="G6" s="40"/>
      <c r="H6" s="40"/>
      <c r="I6" s="40"/>
      <c r="J6" s="40"/>
      <c r="K6" s="40"/>
    </row>
    <row r="7" spans="2:12" x14ac:dyDescent="0.25">
      <c r="B7" s="164" t="s">
        <v>58</v>
      </c>
      <c r="C7" s="164"/>
      <c r="D7" s="164"/>
      <c r="E7" s="164"/>
      <c r="F7" s="164"/>
      <c r="G7" s="4"/>
      <c r="H7" s="4"/>
      <c r="I7" s="4"/>
      <c r="J7" s="4"/>
      <c r="K7" s="21"/>
    </row>
    <row r="8" spans="2:12" ht="25.5" x14ac:dyDescent="0.25">
      <c r="B8" s="165" t="s">
        <v>8</v>
      </c>
      <c r="C8" s="166"/>
      <c r="D8" s="166"/>
      <c r="E8" s="166"/>
      <c r="F8" s="167"/>
      <c r="G8" s="26" t="s">
        <v>59</v>
      </c>
      <c r="H8" s="1" t="s">
        <v>48</v>
      </c>
      <c r="I8" s="1" t="s">
        <v>45</v>
      </c>
      <c r="J8" s="26" t="s">
        <v>60</v>
      </c>
      <c r="K8" s="1" t="s">
        <v>18</v>
      </c>
      <c r="L8" s="1" t="s">
        <v>46</v>
      </c>
    </row>
    <row r="9" spans="2:12" s="29" customFormat="1" ht="11.25" x14ac:dyDescent="0.2">
      <c r="B9" s="158">
        <v>1</v>
      </c>
      <c r="C9" s="158"/>
      <c r="D9" s="158"/>
      <c r="E9" s="158"/>
      <c r="F9" s="159"/>
      <c r="G9" s="28">
        <v>2</v>
      </c>
      <c r="H9" s="27">
        <v>3</v>
      </c>
      <c r="I9" s="27">
        <v>4</v>
      </c>
      <c r="J9" s="27">
        <v>5</v>
      </c>
      <c r="K9" s="27" t="s">
        <v>20</v>
      </c>
      <c r="L9" s="27" t="s">
        <v>21</v>
      </c>
    </row>
    <row r="10" spans="2:12" x14ac:dyDescent="0.25">
      <c r="B10" s="160" t="s">
        <v>0</v>
      </c>
      <c r="C10" s="161"/>
      <c r="D10" s="161"/>
      <c r="E10" s="161"/>
      <c r="F10" s="162"/>
      <c r="G10" s="20">
        <f>G11+G12</f>
        <v>257545.15000000002</v>
      </c>
      <c r="H10" s="20">
        <f t="shared" ref="H10:J10" si="0">H11+H12</f>
        <v>526849</v>
      </c>
      <c r="I10" s="20">
        <f t="shared" si="0"/>
        <v>526849</v>
      </c>
      <c r="J10" s="20">
        <f t="shared" si="0"/>
        <v>278978.67000000004</v>
      </c>
      <c r="K10" s="70">
        <f>IFERROR(J10/G10*100,0)</f>
        <v>108.32223786780688</v>
      </c>
      <c r="L10" s="70">
        <f>IFERROR(J10/I10*100,0)</f>
        <v>52.952301323529142</v>
      </c>
    </row>
    <row r="11" spans="2:12" x14ac:dyDescent="0.25">
      <c r="B11" s="163" t="s">
        <v>50</v>
      </c>
      <c r="C11" s="155"/>
      <c r="D11" s="155"/>
      <c r="E11" s="155"/>
      <c r="F11" s="157"/>
      <c r="G11" s="19">
        <f>' Račun prihoda i rashoda'!G11</f>
        <v>257545.15000000002</v>
      </c>
      <c r="H11" s="19">
        <f>' Račun prihoda i rashoda'!H11</f>
        <v>526849</v>
      </c>
      <c r="I11" s="19">
        <f>' Račun prihoda i rashoda'!I11</f>
        <v>526849</v>
      </c>
      <c r="J11" s="19">
        <f>' Račun prihoda i rashoda'!J11</f>
        <v>278978.67000000004</v>
      </c>
      <c r="K11" s="71">
        <f t="shared" ref="K11:K16" si="1">IFERROR(J11/G11*100,0)</f>
        <v>108.32223786780688</v>
      </c>
      <c r="L11" s="71">
        <f t="shared" ref="L11:L16" si="2">IFERROR(J11/I11*100,0)</f>
        <v>52.952301323529142</v>
      </c>
    </row>
    <row r="12" spans="2:12" x14ac:dyDescent="0.25">
      <c r="B12" s="156" t="s">
        <v>55</v>
      </c>
      <c r="C12" s="157"/>
      <c r="D12" s="157"/>
      <c r="E12" s="157"/>
      <c r="F12" s="157"/>
      <c r="G12" s="19">
        <f>' Račun prihoda i rashoda'!G52</f>
        <v>0</v>
      </c>
      <c r="H12" s="19">
        <f>' Račun prihoda i rashoda'!H52</f>
        <v>0</v>
      </c>
      <c r="I12" s="19">
        <f>' Račun prihoda i rashoda'!I52</f>
        <v>0</v>
      </c>
      <c r="J12" s="19">
        <f>' Račun prihoda i rashoda'!J52</f>
        <v>0</v>
      </c>
      <c r="K12" s="71">
        <f t="shared" si="1"/>
        <v>0</v>
      </c>
      <c r="L12" s="71">
        <f t="shared" si="2"/>
        <v>0</v>
      </c>
    </row>
    <row r="13" spans="2:12" x14ac:dyDescent="0.25">
      <c r="B13" s="22" t="s">
        <v>1</v>
      </c>
      <c r="C13" s="39"/>
      <c r="D13" s="39"/>
      <c r="E13" s="39"/>
      <c r="F13" s="39"/>
      <c r="G13" s="20">
        <f>G14+G15</f>
        <v>247365.65</v>
      </c>
      <c r="H13" s="20">
        <f t="shared" ref="H13:J13" si="3">H14+H15</f>
        <v>526848.78</v>
      </c>
      <c r="I13" s="20">
        <f t="shared" si="3"/>
        <v>526848.78</v>
      </c>
      <c r="J13" s="20">
        <f t="shared" si="3"/>
        <v>265397.01</v>
      </c>
      <c r="K13" s="70">
        <f t="shared" si="1"/>
        <v>107.28935484777293</v>
      </c>
      <c r="L13" s="70">
        <f t="shared" si="2"/>
        <v>50.374418632989901</v>
      </c>
    </row>
    <row r="14" spans="2:12" x14ac:dyDescent="0.25">
      <c r="B14" s="154" t="s">
        <v>51</v>
      </c>
      <c r="C14" s="155"/>
      <c r="D14" s="155"/>
      <c r="E14" s="155"/>
      <c r="F14" s="155"/>
      <c r="G14" s="19">
        <f>' Račun prihoda i rashoda'!G64</f>
        <v>247365.65</v>
      </c>
      <c r="H14" s="19">
        <f>' Račun prihoda i rashoda'!H64</f>
        <v>497365.16000000003</v>
      </c>
      <c r="I14" s="19">
        <f>' Račun prihoda i rashoda'!I64</f>
        <v>497365.16000000003</v>
      </c>
      <c r="J14" s="19">
        <f>' Račun prihoda i rashoda'!J64</f>
        <v>265397.01</v>
      </c>
      <c r="K14" s="72">
        <f t="shared" si="1"/>
        <v>107.28935484777293</v>
      </c>
      <c r="L14" s="72">
        <f t="shared" si="2"/>
        <v>53.360595261638345</v>
      </c>
    </row>
    <row r="15" spans="2:12" x14ac:dyDescent="0.25">
      <c r="B15" s="156" t="s">
        <v>52</v>
      </c>
      <c r="C15" s="157"/>
      <c r="D15" s="157"/>
      <c r="E15" s="157"/>
      <c r="F15" s="157"/>
      <c r="G15" s="19">
        <f>' Račun prihoda i rashoda'!G111</f>
        <v>0</v>
      </c>
      <c r="H15" s="19">
        <f>' Račun prihoda i rashoda'!H111</f>
        <v>29483.62</v>
      </c>
      <c r="I15" s="19">
        <f>' Račun prihoda i rashoda'!I111</f>
        <v>29483.62</v>
      </c>
      <c r="J15" s="19">
        <f>' Račun prihoda i rashoda'!J111</f>
        <v>0</v>
      </c>
      <c r="K15" s="72">
        <f t="shared" si="1"/>
        <v>0</v>
      </c>
      <c r="L15" s="72">
        <f t="shared" si="2"/>
        <v>0</v>
      </c>
    </row>
    <row r="16" spans="2:12" x14ac:dyDescent="0.25">
      <c r="B16" s="168" t="s">
        <v>61</v>
      </c>
      <c r="C16" s="161"/>
      <c r="D16" s="161"/>
      <c r="E16" s="161"/>
      <c r="F16" s="161"/>
      <c r="G16" s="20">
        <f>G10-G13</f>
        <v>10179.500000000029</v>
      </c>
      <c r="H16" s="20">
        <f t="shared" ref="H16:J16" si="4">H10-H13</f>
        <v>0.21999999997206032</v>
      </c>
      <c r="I16" s="20">
        <f t="shared" si="4"/>
        <v>0.21999999997206032</v>
      </c>
      <c r="J16" s="20">
        <f t="shared" si="4"/>
        <v>13581.660000000033</v>
      </c>
      <c r="K16" s="73">
        <f t="shared" si="1"/>
        <v>133.42168082911726</v>
      </c>
      <c r="L16" s="73">
        <f t="shared" si="2"/>
        <v>6173481.818965856</v>
      </c>
    </row>
    <row r="17" spans="1:43" ht="18" x14ac:dyDescent="0.25">
      <c r="B17" s="2"/>
      <c r="C17" s="17"/>
      <c r="D17" s="17"/>
      <c r="E17" s="17"/>
      <c r="F17" s="17"/>
      <c r="G17" s="17"/>
      <c r="H17" s="17"/>
      <c r="I17" s="18"/>
      <c r="J17" s="18"/>
      <c r="K17" s="18"/>
      <c r="L17" s="18"/>
    </row>
    <row r="18" spans="1:43" ht="18" customHeight="1" x14ac:dyDescent="0.25">
      <c r="B18" s="164" t="s">
        <v>62</v>
      </c>
      <c r="C18" s="164"/>
      <c r="D18" s="164"/>
      <c r="E18" s="164"/>
      <c r="F18" s="164"/>
      <c r="G18" s="17"/>
      <c r="H18" s="17"/>
      <c r="I18" s="18"/>
      <c r="J18" s="18"/>
      <c r="K18" s="18"/>
      <c r="L18" s="18"/>
    </row>
    <row r="19" spans="1:43" ht="25.5" x14ac:dyDescent="0.25">
      <c r="B19" s="165" t="s">
        <v>8</v>
      </c>
      <c r="C19" s="166"/>
      <c r="D19" s="166"/>
      <c r="E19" s="166"/>
      <c r="F19" s="167"/>
      <c r="G19" s="26" t="s">
        <v>59</v>
      </c>
      <c r="H19" s="1" t="s">
        <v>48</v>
      </c>
      <c r="I19" s="1" t="s">
        <v>45</v>
      </c>
      <c r="J19" s="26" t="s">
        <v>60</v>
      </c>
      <c r="K19" s="1" t="s">
        <v>18</v>
      </c>
      <c r="L19" s="1" t="s">
        <v>46</v>
      </c>
    </row>
    <row r="20" spans="1:43" s="29" customFormat="1" x14ac:dyDescent="0.25">
      <c r="B20" s="158">
        <v>1</v>
      </c>
      <c r="C20" s="158"/>
      <c r="D20" s="158"/>
      <c r="E20" s="158"/>
      <c r="F20" s="159"/>
      <c r="G20" s="28">
        <v>2</v>
      </c>
      <c r="H20" s="27">
        <v>3</v>
      </c>
      <c r="I20" s="27">
        <v>4</v>
      </c>
      <c r="J20" s="27">
        <v>5</v>
      </c>
      <c r="K20" s="27" t="s">
        <v>20</v>
      </c>
      <c r="L20" s="27" t="s">
        <v>21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29"/>
      <c r="B21" s="163" t="s">
        <v>53</v>
      </c>
      <c r="C21" s="173"/>
      <c r="D21" s="173"/>
      <c r="E21" s="173"/>
      <c r="F21" s="174"/>
      <c r="G21" s="19"/>
      <c r="H21" s="19"/>
      <c r="I21" s="19"/>
      <c r="J21" s="19"/>
      <c r="K21" s="71">
        <f t="shared" ref="K21:K25" si="5">IFERROR(J21/G21*100,0)</f>
        <v>0</v>
      </c>
      <c r="L21" s="71">
        <f t="shared" ref="L21:L25" si="6">IFERROR(J21/I21*100,0)</f>
        <v>0</v>
      </c>
    </row>
    <row r="22" spans="1:43" x14ac:dyDescent="0.25">
      <c r="A22" s="29"/>
      <c r="B22" s="163" t="s">
        <v>54</v>
      </c>
      <c r="C22" s="155"/>
      <c r="D22" s="155"/>
      <c r="E22" s="155"/>
      <c r="F22" s="155"/>
      <c r="G22" s="19"/>
      <c r="H22" s="19"/>
      <c r="I22" s="19"/>
      <c r="J22" s="19"/>
      <c r="K22" s="71">
        <f t="shared" si="5"/>
        <v>0</v>
      </c>
      <c r="L22" s="71">
        <f t="shared" si="6"/>
        <v>0</v>
      </c>
    </row>
    <row r="23" spans="1:43" s="41" customFormat="1" ht="15" customHeight="1" x14ac:dyDescent="0.25">
      <c r="A23" s="29"/>
      <c r="B23" s="170" t="s">
        <v>56</v>
      </c>
      <c r="C23" s="171"/>
      <c r="D23" s="171"/>
      <c r="E23" s="171"/>
      <c r="F23" s="172"/>
      <c r="G23" s="20">
        <f>G21-G22</f>
        <v>0</v>
      </c>
      <c r="H23" s="20">
        <f t="shared" ref="H23:J23" si="7">H21-H22</f>
        <v>0</v>
      </c>
      <c r="I23" s="20">
        <f t="shared" si="7"/>
        <v>0</v>
      </c>
      <c r="J23" s="20">
        <f t="shared" si="7"/>
        <v>0</v>
      </c>
      <c r="K23" s="70">
        <f t="shared" si="5"/>
        <v>0</v>
      </c>
      <c r="L23" s="70">
        <f t="shared" si="6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1" customFormat="1" ht="15" customHeight="1" x14ac:dyDescent="0.25">
      <c r="A24" s="29"/>
      <c r="B24" s="170" t="s">
        <v>63</v>
      </c>
      <c r="C24" s="171"/>
      <c r="D24" s="171"/>
      <c r="E24" s="171"/>
      <c r="F24" s="172"/>
      <c r="G24" s="99">
        <v>-20932.740000000002</v>
      </c>
      <c r="H24" s="99">
        <v>-18106.77</v>
      </c>
      <c r="I24" s="99">
        <v>-18106.77</v>
      </c>
      <c r="J24" s="99">
        <v>-18106.77</v>
      </c>
      <c r="K24" s="70">
        <f t="shared" si="5"/>
        <v>86.499760662006025</v>
      </c>
      <c r="L24" s="70">
        <f t="shared" si="6"/>
        <v>100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29"/>
      <c r="B25" s="168" t="s">
        <v>64</v>
      </c>
      <c r="C25" s="161"/>
      <c r="D25" s="161"/>
      <c r="E25" s="161"/>
      <c r="F25" s="161"/>
      <c r="G25" s="20">
        <f>G16+G24</f>
        <v>-10753.239999999972</v>
      </c>
      <c r="H25" s="20">
        <f t="shared" ref="H25:J25" si="8">H16+H24</f>
        <v>-18106.550000000028</v>
      </c>
      <c r="I25" s="20">
        <f t="shared" si="8"/>
        <v>-18106.550000000028</v>
      </c>
      <c r="J25" s="20">
        <f t="shared" si="8"/>
        <v>-4525.1099999999678</v>
      </c>
      <c r="K25" s="70">
        <f t="shared" si="5"/>
        <v>42.081363384430922</v>
      </c>
      <c r="L25" s="70">
        <f t="shared" si="6"/>
        <v>24.991563826349918</v>
      </c>
    </row>
    <row r="26" spans="1:43" ht="15.75" x14ac:dyDescent="0.25">
      <c r="B26" s="14"/>
      <c r="C26" s="15"/>
      <c r="D26" s="15"/>
      <c r="E26" s="15"/>
      <c r="F26" s="15"/>
      <c r="G26" s="16"/>
      <c r="H26" s="16"/>
      <c r="I26" s="16"/>
      <c r="J26" s="16"/>
      <c r="K26" s="16"/>
    </row>
  </sheetData>
  <mergeCells count="21">
    <mergeCell ref="B18:F18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1:L1"/>
    <mergeCell ref="B3:L3"/>
    <mergeCell ref="B5:L5"/>
    <mergeCell ref="B14:F14"/>
    <mergeCell ref="B15:F15"/>
    <mergeCell ref="B9:F9"/>
    <mergeCell ref="B10:F10"/>
    <mergeCell ref="B11:F11"/>
    <mergeCell ref="B7:F7"/>
    <mergeCell ref="B8:F8"/>
    <mergeCell ref="B12:F12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29"/>
  <sheetViews>
    <sheetView topLeftCell="A43" workbookViewId="0">
      <selection activeCell="M71" sqref="M7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5.2851562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ht="15.75" customHeight="1" x14ac:dyDescent="0.25">
      <c r="B2" s="148" t="s">
        <v>13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ht="18" x14ac:dyDescent="0.25">
      <c r="B3" s="2"/>
      <c r="C3" s="2"/>
      <c r="D3" s="2"/>
      <c r="E3" s="2"/>
      <c r="F3" s="2"/>
      <c r="G3" s="2"/>
      <c r="H3" s="2"/>
      <c r="I3" s="2"/>
      <c r="J3" s="3"/>
      <c r="K3" s="3"/>
    </row>
    <row r="4" spans="2:12" ht="18" customHeight="1" x14ac:dyDescent="0.25">
      <c r="B4" s="148" t="s">
        <v>65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2:12" ht="18" x14ac:dyDescent="0.25">
      <c r="B5" s="2"/>
      <c r="C5" s="2"/>
      <c r="D5" s="2"/>
      <c r="E5" s="2"/>
      <c r="F5" s="2"/>
      <c r="G5" s="2"/>
      <c r="H5" s="2"/>
      <c r="I5" s="2"/>
      <c r="J5" s="3"/>
      <c r="K5" s="3"/>
    </row>
    <row r="6" spans="2:12" ht="15.75" customHeight="1" x14ac:dyDescent="0.25">
      <c r="B6" s="148" t="s">
        <v>19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2:12" ht="18" x14ac:dyDescent="0.25">
      <c r="B7" s="2"/>
      <c r="C7" s="2"/>
      <c r="D7" s="2"/>
      <c r="E7" s="2"/>
      <c r="F7" s="2"/>
      <c r="G7" s="2"/>
      <c r="H7" s="2"/>
      <c r="I7" s="2"/>
      <c r="J7" s="3"/>
      <c r="K7" s="3"/>
    </row>
    <row r="8" spans="2:12" ht="25.5" x14ac:dyDescent="0.25">
      <c r="B8" s="175" t="s">
        <v>8</v>
      </c>
      <c r="C8" s="176"/>
      <c r="D8" s="176"/>
      <c r="E8" s="176"/>
      <c r="F8" s="177"/>
      <c r="G8" s="42" t="s">
        <v>59</v>
      </c>
      <c r="H8" s="42" t="s">
        <v>48</v>
      </c>
      <c r="I8" s="42" t="s">
        <v>45</v>
      </c>
      <c r="J8" s="42" t="s">
        <v>60</v>
      </c>
      <c r="K8" s="42" t="s">
        <v>18</v>
      </c>
      <c r="L8" s="42" t="s">
        <v>46</v>
      </c>
    </row>
    <row r="9" spans="2:12" ht="16.5" customHeight="1" x14ac:dyDescent="0.25">
      <c r="B9" s="175">
        <v>1</v>
      </c>
      <c r="C9" s="176"/>
      <c r="D9" s="176"/>
      <c r="E9" s="176"/>
      <c r="F9" s="177"/>
      <c r="G9" s="42">
        <v>2</v>
      </c>
      <c r="H9" s="42">
        <v>3</v>
      </c>
      <c r="I9" s="42">
        <v>4</v>
      </c>
      <c r="J9" s="42">
        <v>5</v>
      </c>
      <c r="K9" s="42" t="s">
        <v>20</v>
      </c>
      <c r="L9" s="42" t="s">
        <v>21</v>
      </c>
    </row>
    <row r="10" spans="2:12" s="37" customFormat="1" x14ac:dyDescent="0.25">
      <c r="B10" s="100"/>
      <c r="C10" s="100"/>
      <c r="D10" s="100"/>
      <c r="E10" s="100"/>
      <c r="F10" s="100" t="s">
        <v>22</v>
      </c>
      <c r="G10" s="101">
        <f>G11+G52</f>
        <v>257545.15000000002</v>
      </c>
      <c r="H10" s="101">
        <f t="shared" ref="H10:J10" si="0">H11+H52</f>
        <v>526849</v>
      </c>
      <c r="I10" s="101">
        <f t="shared" si="0"/>
        <v>526849</v>
      </c>
      <c r="J10" s="101">
        <f t="shared" si="0"/>
        <v>278978.67000000004</v>
      </c>
      <c r="K10" s="102">
        <f>IFERROR(J10/G10*100,0)</f>
        <v>108.32223786780688</v>
      </c>
      <c r="L10" s="102">
        <f>IFERROR(J10/I10*100,0)</f>
        <v>52.952301323529142</v>
      </c>
    </row>
    <row r="11" spans="2:12" s="37" customFormat="1" ht="15.75" customHeight="1" x14ac:dyDescent="0.25">
      <c r="B11" s="116">
        <v>6</v>
      </c>
      <c r="C11" s="116"/>
      <c r="D11" s="116"/>
      <c r="E11" s="116"/>
      <c r="F11" s="116" t="s">
        <v>2</v>
      </c>
      <c r="G11" s="117">
        <f>G12+G33+G38+G45+G50</f>
        <v>257545.15000000002</v>
      </c>
      <c r="H11" s="117">
        <f t="shared" ref="H11:J11" si="1">H12+H33+H38+H45+H50</f>
        <v>526849</v>
      </c>
      <c r="I11" s="117">
        <f t="shared" si="1"/>
        <v>526849</v>
      </c>
      <c r="J11" s="117">
        <f t="shared" si="1"/>
        <v>278978.67000000004</v>
      </c>
      <c r="K11" s="118">
        <f t="shared" ref="K11:K58" si="2">IFERROR(J11/G11*100,0)</f>
        <v>108.32223786780688</v>
      </c>
      <c r="L11" s="118">
        <f t="shared" ref="L11:L58" si="3">IFERROR(J11/I11*100,0)</f>
        <v>52.952301323529142</v>
      </c>
    </row>
    <row r="12" spans="2:12" ht="25.5" x14ac:dyDescent="0.25">
      <c r="B12" s="7"/>
      <c r="C12" s="11">
        <v>63</v>
      </c>
      <c r="D12" s="11"/>
      <c r="E12" s="11"/>
      <c r="F12" s="11" t="s">
        <v>23</v>
      </c>
      <c r="G12" s="5">
        <f>G13+G16+G21+G24+G27+G30</f>
        <v>5308.91</v>
      </c>
      <c r="H12" s="5">
        <f t="shared" ref="H12:J12" si="4">H13+H16+H21+H24+H27+H30</f>
        <v>0</v>
      </c>
      <c r="I12" s="5">
        <f t="shared" si="4"/>
        <v>9954</v>
      </c>
      <c r="J12" s="5">
        <f t="shared" si="4"/>
        <v>7818.07</v>
      </c>
      <c r="K12" s="69">
        <f t="shared" si="2"/>
        <v>147.26318585170966</v>
      </c>
      <c r="L12" s="69">
        <f t="shared" si="3"/>
        <v>78.541993168575445</v>
      </c>
    </row>
    <row r="13" spans="2:12" x14ac:dyDescent="0.25">
      <c r="B13" s="7"/>
      <c r="C13" s="11"/>
      <c r="D13" s="11">
        <v>631</v>
      </c>
      <c r="E13" s="11"/>
      <c r="F13" s="11" t="s">
        <v>72</v>
      </c>
      <c r="G13" s="5">
        <f>G14+G15</f>
        <v>0</v>
      </c>
      <c r="H13" s="5">
        <f t="shared" ref="H13:J13" si="5">H14+H15</f>
        <v>0</v>
      </c>
      <c r="I13" s="5">
        <f t="shared" si="5"/>
        <v>0</v>
      </c>
      <c r="J13" s="5">
        <f t="shared" si="5"/>
        <v>0</v>
      </c>
      <c r="K13" s="69">
        <f t="shared" si="2"/>
        <v>0</v>
      </c>
      <c r="L13" s="69">
        <f t="shared" si="3"/>
        <v>0</v>
      </c>
    </row>
    <row r="14" spans="2:12" x14ac:dyDescent="0.25">
      <c r="B14" s="8"/>
      <c r="C14" s="8"/>
      <c r="D14" s="8"/>
      <c r="E14" s="8">
        <v>6311</v>
      </c>
      <c r="F14" s="8" t="s">
        <v>24</v>
      </c>
      <c r="G14" s="98"/>
      <c r="H14" s="98"/>
      <c r="I14" s="98"/>
      <c r="J14" s="98"/>
      <c r="K14" s="69">
        <f t="shared" si="2"/>
        <v>0</v>
      </c>
      <c r="L14" s="69">
        <f t="shared" si="3"/>
        <v>0</v>
      </c>
    </row>
    <row r="15" spans="2:12" x14ac:dyDescent="0.25">
      <c r="B15" s="8"/>
      <c r="C15" s="8"/>
      <c r="D15" s="8"/>
      <c r="E15" s="8">
        <v>6312</v>
      </c>
      <c r="F15" s="8" t="s">
        <v>71</v>
      </c>
      <c r="G15" s="98"/>
      <c r="H15" s="98"/>
      <c r="I15" s="98"/>
      <c r="J15" s="98"/>
      <c r="K15" s="69">
        <f t="shared" si="2"/>
        <v>0</v>
      </c>
      <c r="L15" s="69">
        <f t="shared" si="3"/>
        <v>0</v>
      </c>
    </row>
    <row r="16" spans="2:12" x14ac:dyDescent="0.25">
      <c r="B16" s="8"/>
      <c r="C16" s="8"/>
      <c r="D16" s="8">
        <v>632</v>
      </c>
      <c r="E16" s="8"/>
      <c r="F16" s="8" t="s">
        <v>73</v>
      </c>
      <c r="G16" s="5">
        <f>G17+G18+G19+G20</f>
        <v>0</v>
      </c>
      <c r="H16" s="5">
        <f t="shared" ref="H16:J16" si="6">H17+H18+H19+H20</f>
        <v>0</v>
      </c>
      <c r="I16" s="5">
        <f t="shared" si="6"/>
        <v>0</v>
      </c>
      <c r="J16" s="5">
        <f t="shared" si="6"/>
        <v>0</v>
      </c>
      <c r="K16" s="69">
        <f t="shared" si="2"/>
        <v>0</v>
      </c>
      <c r="L16" s="69">
        <f t="shared" si="3"/>
        <v>0</v>
      </c>
    </row>
    <row r="17" spans="2:12" x14ac:dyDescent="0.25">
      <c r="B17" s="8"/>
      <c r="C17" s="8"/>
      <c r="D17" s="8"/>
      <c r="E17" s="8">
        <v>6321</v>
      </c>
      <c r="F17" s="8" t="s">
        <v>74</v>
      </c>
      <c r="G17" s="98"/>
      <c r="H17" s="98"/>
      <c r="I17" s="98"/>
      <c r="J17" s="98"/>
      <c r="K17" s="69">
        <f t="shared" si="2"/>
        <v>0</v>
      </c>
      <c r="L17" s="69">
        <f t="shared" si="3"/>
        <v>0</v>
      </c>
    </row>
    <row r="18" spans="2:12" x14ac:dyDescent="0.25">
      <c r="B18" s="8"/>
      <c r="C18" s="8"/>
      <c r="D18" s="8"/>
      <c r="E18" s="8">
        <v>6322</v>
      </c>
      <c r="F18" s="8" t="s">
        <v>75</v>
      </c>
      <c r="G18" s="98"/>
      <c r="H18" s="98"/>
      <c r="I18" s="98"/>
      <c r="J18" s="98"/>
      <c r="K18" s="69">
        <f t="shared" si="2"/>
        <v>0</v>
      </c>
      <c r="L18" s="69">
        <f t="shared" si="3"/>
        <v>0</v>
      </c>
    </row>
    <row r="19" spans="2:12" x14ac:dyDescent="0.25">
      <c r="B19" s="8"/>
      <c r="C19" s="8"/>
      <c r="D19" s="8"/>
      <c r="E19" s="8">
        <v>6323</v>
      </c>
      <c r="F19" s="8" t="s">
        <v>76</v>
      </c>
      <c r="G19" s="98"/>
      <c r="H19" s="98"/>
      <c r="I19" s="98"/>
      <c r="J19" s="98"/>
      <c r="K19" s="69">
        <f t="shared" si="2"/>
        <v>0</v>
      </c>
      <c r="L19" s="69">
        <f t="shared" si="3"/>
        <v>0</v>
      </c>
    </row>
    <row r="20" spans="2:12" x14ac:dyDescent="0.25">
      <c r="B20" s="8"/>
      <c r="C20" s="8"/>
      <c r="D20" s="8"/>
      <c r="E20" s="8">
        <v>6324</v>
      </c>
      <c r="F20" s="8" t="s">
        <v>77</v>
      </c>
      <c r="G20" s="98"/>
      <c r="H20" s="98"/>
      <c r="I20" s="98"/>
      <c r="J20" s="98"/>
      <c r="K20" s="69">
        <f t="shared" si="2"/>
        <v>0</v>
      </c>
      <c r="L20" s="69">
        <f t="shared" si="3"/>
        <v>0</v>
      </c>
    </row>
    <row r="21" spans="2:12" x14ac:dyDescent="0.25">
      <c r="B21" s="8"/>
      <c r="C21" s="8"/>
      <c r="D21" s="8">
        <v>633</v>
      </c>
      <c r="E21" s="8"/>
      <c r="F21" s="8" t="s">
        <v>78</v>
      </c>
      <c r="G21" s="5">
        <f>G22+G23</f>
        <v>5308.91</v>
      </c>
      <c r="H21" s="5">
        <f t="shared" ref="H21:J21" si="7">H22+H23</f>
        <v>0</v>
      </c>
      <c r="I21" s="5">
        <f t="shared" si="7"/>
        <v>9954</v>
      </c>
      <c r="J21" s="5">
        <f t="shared" si="7"/>
        <v>7818.07</v>
      </c>
      <c r="K21" s="69">
        <f t="shared" si="2"/>
        <v>147.26318585170966</v>
      </c>
      <c r="L21" s="69">
        <f t="shared" si="3"/>
        <v>78.541993168575445</v>
      </c>
    </row>
    <row r="22" spans="2:12" x14ac:dyDescent="0.25">
      <c r="B22" s="8"/>
      <c r="C22" s="8"/>
      <c r="D22" s="8"/>
      <c r="E22" s="8">
        <v>6331</v>
      </c>
      <c r="F22" s="8" t="s">
        <v>79</v>
      </c>
      <c r="G22" s="98">
        <v>5308.91</v>
      </c>
      <c r="H22" s="98"/>
      <c r="I22" s="98">
        <v>9954</v>
      </c>
      <c r="J22" s="98">
        <v>7818.07</v>
      </c>
      <c r="K22" s="69">
        <f t="shared" si="2"/>
        <v>147.26318585170966</v>
      </c>
      <c r="L22" s="69">
        <f t="shared" si="3"/>
        <v>78.541993168575445</v>
      </c>
    </row>
    <row r="23" spans="2:12" x14ac:dyDescent="0.25">
      <c r="B23" s="8"/>
      <c r="C23" s="8"/>
      <c r="D23" s="8"/>
      <c r="E23" s="8">
        <v>6332</v>
      </c>
      <c r="F23" s="8" t="s">
        <v>80</v>
      </c>
      <c r="G23" s="98"/>
      <c r="H23" s="98"/>
      <c r="I23" s="98"/>
      <c r="J23" s="98"/>
      <c r="K23" s="69">
        <f t="shared" si="2"/>
        <v>0</v>
      </c>
      <c r="L23" s="69">
        <f t="shared" si="3"/>
        <v>0</v>
      </c>
    </row>
    <row r="24" spans="2:12" x14ac:dyDescent="0.25">
      <c r="B24" s="8"/>
      <c r="C24" s="8"/>
      <c r="D24" s="8">
        <v>634</v>
      </c>
      <c r="E24" s="8"/>
      <c r="F24" s="8" t="s">
        <v>81</v>
      </c>
      <c r="G24" s="5">
        <f>G25+G26</f>
        <v>0</v>
      </c>
      <c r="H24" s="5">
        <f t="shared" ref="H24:J24" si="8">H25+H26</f>
        <v>0</v>
      </c>
      <c r="I24" s="5">
        <f t="shared" si="8"/>
        <v>0</v>
      </c>
      <c r="J24" s="5">
        <f t="shared" si="8"/>
        <v>0</v>
      </c>
      <c r="K24" s="69">
        <f t="shared" si="2"/>
        <v>0</v>
      </c>
      <c r="L24" s="69">
        <f t="shared" si="3"/>
        <v>0</v>
      </c>
    </row>
    <row r="25" spans="2:12" x14ac:dyDescent="0.25">
      <c r="B25" s="8"/>
      <c r="C25" s="8"/>
      <c r="D25" s="8"/>
      <c r="E25" s="8">
        <v>6341</v>
      </c>
      <c r="F25" s="8" t="s">
        <v>82</v>
      </c>
      <c r="G25" s="98"/>
      <c r="H25" s="98"/>
      <c r="I25" s="98"/>
      <c r="J25" s="98"/>
      <c r="K25" s="69">
        <f t="shared" si="2"/>
        <v>0</v>
      </c>
      <c r="L25" s="69">
        <f t="shared" si="3"/>
        <v>0</v>
      </c>
    </row>
    <row r="26" spans="2:12" x14ac:dyDescent="0.25">
      <c r="B26" s="8"/>
      <c r="C26" s="8"/>
      <c r="D26" s="8"/>
      <c r="E26" s="8">
        <v>6342</v>
      </c>
      <c r="F26" s="8" t="s">
        <v>83</v>
      </c>
      <c r="G26" s="98"/>
      <c r="H26" s="98"/>
      <c r="I26" s="98"/>
      <c r="J26" s="98"/>
      <c r="K26" s="69">
        <f t="shared" si="2"/>
        <v>0</v>
      </c>
      <c r="L26" s="69">
        <f t="shared" si="3"/>
        <v>0</v>
      </c>
    </row>
    <row r="27" spans="2:12" x14ac:dyDescent="0.25">
      <c r="B27" s="8"/>
      <c r="C27" s="8"/>
      <c r="D27" s="8">
        <v>636</v>
      </c>
      <c r="E27" s="8"/>
      <c r="F27" s="8" t="s">
        <v>84</v>
      </c>
      <c r="G27" s="5">
        <f>G28+G29</f>
        <v>0</v>
      </c>
      <c r="H27" s="5">
        <f t="shared" ref="H27:J27" si="9">H28+H29</f>
        <v>0</v>
      </c>
      <c r="I27" s="5">
        <f t="shared" si="9"/>
        <v>0</v>
      </c>
      <c r="J27" s="5">
        <f t="shared" si="9"/>
        <v>0</v>
      </c>
      <c r="K27" s="69">
        <f t="shared" si="2"/>
        <v>0</v>
      </c>
      <c r="L27" s="69">
        <f t="shared" si="3"/>
        <v>0</v>
      </c>
    </row>
    <row r="28" spans="2:12" x14ac:dyDescent="0.25">
      <c r="B28" s="8"/>
      <c r="C28" s="8"/>
      <c r="D28" s="8"/>
      <c r="E28" s="8">
        <v>6361</v>
      </c>
      <c r="F28" s="8" t="s">
        <v>86</v>
      </c>
      <c r="G28" s="98"/>
      <c r="H28" s="98"/>
      <c r="I28" s="98"/>
      <c r="J28" s="98"/>
      <c r="K28" s="69">
        <f t="shared" si="2"/>
        <v>0</v>
      </c>
      <c r="L28" s="69">
        <f t="shared" si="3"/>
        <v>0</v>
      </c>
    </row>
    <row r="29" spans="2:12" x14ac:dyDescent="0.25">
      <c r="B29" s="8"/>
      <c r="C29" s="8"/>
      <c r="D29" s="8"/>
      <c r="E29" s="8">
        <v>6362</v>
      </c>
      <c r="F29" s="8" t="s">
        <v>85</v>
      </c>
      <c r="G29" s="98"/>
      <c r="H29" s="98"/>
      <c r="I29" s="98"/>
      <c r="J29" s="98"/>
      <c r="K29" s="69">
        <f t="shared" si="2"/>
        <v>0</v>
      </c>
      <c r="L29" s="69">
        <f t="shared" si="3"/>
        <v>0</v>
      </c>
    </row>
    <row r="30" spans="2:12" x14ac:dyDescent="0.25">
      <c r="B30" s="8"/>
      <c r="C30" s="8"/>
      <c r="D30" s="8">
        <v>638</v>
      </c>
      <c r="E30" s="8"/>
      <c r="F30" s="8" t="s">
        <v>87</v>
      </c>
      <c r="G30" s="5">
        <f>G31+G32</f>
        <v>0</v>
      </c>
      <c r="H30" s="5">
        <f t="shared" ref="H30:J30" si="10">H31+H32</f>
        <v>0</v>
      </c>
      <c r="I30" s="5">
        <f t="shared" si="10"/>
        <v>0</v>
      </c>
      <c r="J30" s="5">
        <f t="shared" si="10"/>
        <v>0</v>
      </c>
      <c r="K30" s="69">
        <f t="shared" si="2"/>
        <v>0</v>
      </c>
      <c r="L30" s="69">
        <f t="shared" si="3"/>
        <v>0</v>
      </c>
    </row>
    <row r="31" spans="2:12" x14ac:dyDescent="0.25">
      <c r="B31" s="8"/>
      <c r="C31" s="8"/>
      <c r="D31" s="8"/>
      <c r="E31" s="8">
        <v>6381</v>
      </c>
      <c r="F31" s="8" t="s">
        <v>88</v>
      </c>
      <c r="G31" s="98"/>
      <c r="H31" s="98"/>
      <c r="I31" s="98"/>
      <c r="J31" s="98"/>
      <c r="K31" s="69">
        <f t="shared" si="2"/>
        <v>0</v>
      </c>
      <c r="L31" s="69">
        <f t="shared" si="3"/>
        <v>0</v>
      </c>
    </row>
    <row r="32" spans="2:12" x14ac:dyDescent="0.25">
      <c r="B32" s="8"/>
      <c r="C32" s="8"/>
      <c r="D32" s="8"/>
      <c r="E32" s="8">
        <v>6382</v>
      </c>
      <c r="F32" s="8" t="s">
        <v>89</v>
      </c>
      <c r="G32" s="98"/>
      <c r="H32" s="98"/>
      <c r="I32" s="98"/>
      <c r="J32" s="98"/>
      <c r="K32" s="69">
        <f t="shared" si="2"/>
        <v>0</v>
      </c>
      <c r="L32" s="69">
        <f t="shared" si="3"/>
        <v>0</v>
      </c>
    </row>
    <row r="33" spans="2:12" x14ac:dyDescent="0.25">
      <c r="B33" s="8"/>
      <c r="C33" s="8">
        <v>64</v>
      </c>
      <c r="D33" s="8"/>
      <c r="E33" s="8"/>
      <c r="F33" s="8" t="s">
        <v>90</v>
      </c>
      <c r="G33" s="5">
        <f>G34</f>
        <v>11.84</v>
      </c>
      <c r="H33" s="5">
        <f t="shared" ref="H33:J33" si="11">H34</f>
        <v>0</v>
      </c>
      <c r="I33" s="5">
        <f t="shared" si="11"/>
        <v>0</v>
      </c>
      <c r="J33" s="5">
        <f t="shared" si="11"/>
        <v>8.6300000000000008</v>
      </c>
      <c r="K33" s="69">
        <f t="shared" si="2"/>
        <v>72.888513513513516</v>
      </c>
      <c r="L33" s="69">
        <f t="shared" si="3"/>
        <v>0</v>
      </c>
    </row>
    <row r="34" spans="2:12" x14ac:dyDescent="0.25">
      <c r="B34" s="8"/>
      <c r="C34" s="8"/>
      <c r="D34" s="8">
        <v>641</v>
      </c>
      <c r="E34" s="8"/>
      <c r="F34" s="8" t="s">
        <v>91</v>
      </c>
      <c r="G34" s="5">
        <f>G35+G36+G37</f>
        <v>11.84</v>
      </c>
      <c r="H34" s="5">
        <f t="shared" ref="H34:J34" si="12">H35+H36+H37</f>
        <v>0</v>
      </c>
      <c r="I34" s="5">
        <f t="shared" si="12"/>
        <v>0</v>
      </c>
      <c r="J34" s="5">
        <f t="shared" si="12"/>
        <v>8.6300000000000008</v>
      </c>
      <c r="K34" s="69">
        <f t="shared" si="2"/>
        <v>72.888513513513516</v>
      </c>
      <c r="L34" s="69">
        <f t="shared" si="3"/>
        <v>0</v>
      </c>
    </row>
    <row r="35" spans="2:12" x14ac:dyDescent="0.25">
      <c r="B35" s="8"/>
      <c r="C35" s="8"/>
      <c r="D35" s="8"/>
      <c r="E35" s="8">
        <v>6412</v>
      </c>
      <c r="F35" s="8" t="s">
        <v>92</v>
      </c>
      <c r="G35" s="98"/>
      <c r="H35" s="98"/>
      <c r="I35" s="98"/>
      <c r="J35" s="98"/>
      <c r="K35" s="69">
        <f t="shared" si="2"/>
        <v>0</v>
      </c>
      <c r="L35" s="69">
        <f t="shared" si="3"/>
        <v>0</v>
      </c>
    </row>
    <row r="36" spans="2:12" x14ac:dyDescent="0.25">
      <c r="B36" s="8"/>
      <c r="C36" s="8"/>
      <c r="D36" s="8"/>
      <c r="E36" s="8">
        <v>6413</v>
      </c>
      <c r="F36" s="8" t="s">
        <v>93</v>
      </c>
      <c r="G36" s="98">
        <v>11.84</v>
      </c>
      <c r="H36" s="98"/>
      <c r="I36" s="98"/>
      <c r="J36" s="98">
        <v>8.6300000000000008</v>
      </c>
      <c r="K36" s="69">
        <f t="shared" si="2"/>
        <v>72.888513513513516</v>
      </c>
      <c r="L36" s="69">
        <f t="shared" si="3"/>
        <v>0</v>
      </c>
    </row>
    <row r="37" spans="2:12" x14ac:dyDescent="0.25">
      <c r="B37" s="8"/>
      <c r="C37" s="8"/>
      <c r="D37" s="8"/>
      <c r="E37" s="8">
        <v>6414</v>
      </c>
      <c r="F37" s="8" t="s">
        <v>94</v>
      </c>
      <c r="G37" s="98"/>
      <c r="H37" s="98"/>
      <c r="I37" s="98"/>
      <c r="J37" s="98"/>
      <c r="K37" s="69">
        <f t="shared" si="2"/>
        <v>0</v>
      </c>
      <c r="L37" s="69">
        <f t="shared" si="3"/>
        <v>0</v>
      </c>
    </row>
    <row r="38" spans="2:12" ht="25.5" x14ac:dyDescent="0.25">
      <c r="B38" s="8"/>
      <c r="C38" s="8">
        <v>66</v>
      </c>
      <c r="D38" s="9"/>
      <c r="E38" s="9"/>
      <c r="F38" s="11" t="s">
        <v>25</v>
      </c>
      <c r="G38" s="5">
        <f>G39+G42</f>
        <v>9173.23</v>
      </c>
      <c r="H38" s="5">
        <f t="shared" ref="H38:J38" si="13">H39+H42</f>
        <v>52426</v>
      </c>
      <c r="I38" s="5">
        <f t="shared" si="13"/>
        <v>42472</v>
      </c>
      <c r="J38" s="5">
        <f t="shared" si="13"/>
        <v>5910.88</v>
      </c>
      <c r="K38" s="69">
        <f t="shared" si="2"/>
        <v>64.436190959999919</v>
      </c>
      <c r="L38" s="69">
        <f t="shared" si="3"/>
        <v>13.917121868525145</v>
      </c>
    </row>
    <row r="39" spans="2:12" ht="25.5" x14ac:dyDescent="0.25">
      <c r="B39" s="8"/>
      <c r="C39" s="25"/>
      <c r="D39" s="9">
        <v>661</v>
      </c>
      <c r="E39" s="9"/>
      <c r="F39" s="11" t="s">
        <v>26</v>
      </c>
      <c r="G39" s="5">
        <f>G40+G41</f>
        <v>9173.23</v>
      </c>
      <c r="H39" s="5">
        <f t="shared" ref="H39:J39" si="14">H40+H41</f>
        <v>42472</v>
      </c>
      <c r="I39" s="5">
        <f t="shared" si="14"/>
        <v>42472</v>
      </c>
      <c r="J39" s="5">
        <f t="shared" si="14"/>
        <v>5910.88</v>
      </c>
      <c r="K39" s="69">
        <f t="shared" si="2"/>
        <v>64.436190959999919</v>
      </c>
      <c r="L39" s="69">
        <f t="shared" si="3"/>
        <v>13.917121868525145</v>
      </c>
    </row>
    <row r="40" spans="2:12" x14ac:dyDescent="0.25">
      <c r="B40" s="8"/>
      <c r="C40" s="25"/>
      <c r="D40" s="9"/>
      <c r="E40" s="9">
        <v>6614</v>
      </c>
      <c r="F40" s="11" t="s">
        <v>27</v>
      </c>
      <c r="G40" s="98"/>
      <c r="H40" s="98"/>
      <c r="I40" s="98"/>
      <c r="J40" s="98"/>
      <c r="K40" s="69">
        <f t="shared" si="2"/>
        <v>0</v>
      </c>
      <c r="L40" s="69">
        <f t="shared" si="3"/>
        <v>0</v>
      </c>
    </row>
    <row r="41" spans="2:12" x14ac:dyDescent="0.25">
      <c r="B41" s="8"/>
      <c r="C41" s="25"/>
      <c r="D41" s="9"/>
      <c r="E41" s="9">
        <v>6615</v>
      </c>
      <c r="F41" s="11" t="s">
        <v>95</v>
      </c>
      <c r="G41" s="98">
        <v>9173.23</v>
      </c>
      <c r="H41" s="98">
        <v>42472</v>
      </c>
      <c r="I41" s="98">
        <v>42472</v>
      </c>
      <c r="J41" s="98">
        <v>5910.88</v>
      </c>
      <c r="K41" s="69">
        <f t="shared" si="2"/>
        <v>64.436190959999919</v>
      </c>
      <c r="L41" s="69">
        <f t="shared" si="3"/>
        <v>13.917121868525145</v>
      </c>
    </row>
    <row r="42" spans="2:12" ht="25.5" x14ac:dyDescent="0.25">
      <c r="B42" s="8"/>
      <c r="C42" s="25"/>
      <c r="D42" s="9">
        <v>663</v>
      </c>
      <c r="E42" s="9"/>
      <c r="F42" s="11" t="s">
        <v>96</v>
      </c>
      <c r="G42" s="5">
        <f>G43+G44</f>
        <v>0</v>
      </c>
      <c r="H42" s="5">
        <f t="shared" ref="H42:J42" si="15">H43+H44</f>
        <v>9954</v>
      </c>
      <c r="I42" s="5">
        <f t="shared" si="15"/>
        <v>0</v>
      </c>
      <c r="J42" s="5">
        <f t="shared" si="15"/>
        <v>0</v>
      </c>
      <c r="K42" s="69">
        <f t="shared" si="2"/>
        <v>0</v>
      </c>
      <c r="L42" s="69">
        <f t="shared" si="3"/>
        <v>0</v>
      </c>
    </row>
    <row r="43" spans="2:12" x14ac:dyDescent="0.25">
      <c r="B43" s="8"/>
      <c r="C43" s="25"/>
      <c r="D43" s="9"/>
      <c r="E43" s="9">
        <v>6631</v>
      </c>
      <c r="F43" s="11" t="s">
        <v>97</v>
      </c>
      <c r="G43" s="98"/>
      <c r="H43" s="98">
        <v>9954</v>
      </c>
      <c r="I43" s="98"/>
      <c r="J43" s="98"/>
      <c r="K43" s="69">
        <f t="shared" si="2"/>
        <v>0</v>
      </c>
      <c r="L43" s="69">
        <f t="shared" si="3"/>
        <v>0</v>
      </c>
    </row>
    <row r="44" spans="2:12" x14ac:dyDescent="0.25">
      <c r="B44" s="8"/>
      <c r="C44" s="8"/>
      <c r="D44" s="9"/>
      <c r="E44" s="9">
        <v>6632</v>
      </c>
      <c r="F44" s="11" t="s">
        <v>98</v>
      </c>
      <c r="G44" s="98"/>
      <c r="H44" s="98"/>
      <c r="I44" s="98"/>
      <c r="J44" s="98"/>
      <c r="K44" s="69">
        <f t="shared" si="2"/>
        <v>0</v>
      </c>
      <c r="L44" s="69">
        <f t="shared" si="3"/>
        <v>0</v>
      </c>
    </row>
    <row r="45" spans="2:12" ht="25.5" x14ac:dyDescent="0.25">
      <c r="B45" s="8"/>
      <c r="C45" s="8">
        <v>67</v>
      </c>
      <c r="D45" s="9"/>
      <c r="E45" s="9"/>
      <c r="F45" s="11" t="s">
        <v>99</v>
      </c>
      <c r="G45" s="5">
        <f>G46</f>
        <v>243051.17</v>
      </c>
      <c r="H45" s="5">
        <f t="shared" ref="H45:J45" si="16">H46</f>
        <v>474423</v>
      </c>
      <c r="I45" s="5">
        <f t="shared" si="16"/>
        <v>474423</v>
      </c>
      <c r="J45" s="5">
        <f t="shared" si="16"/>
        <v>265241.09000000003</v>
      </c>
      <c r="K45" s="69">
        <f t="shared" si="2"/>
        <v>109.12973181737821</v>
      </c>
      <c r="L45" s="69">
        <f t="shared" si="3"/>
        <v>55.908143154948235</v>
      </c>
    </row>
    <row r="46" spans="2:12" x14ac:dyDescent="0.25">
      <c r="B46" s="8"/>
      <c r="C46" s="8"/>
      <c r="D46" s="9">
        <v>671</v>
      </c>
      <c r="E46" s="9"/>
      <c r="F46" s="11" t="s">
        <v>100</v>
      </c>
      <c r="G46" s="5">
        <f>G47+G48+G49</f>
        <v>243051.17</v>
      </c>
      <c r="H46" s="5">
        <f t="shared" ref="H46:J46" si="17">H47+H48+H49</f>
        <v>474423</v>
      </c>
      <c r="I46" s="5">
        <f t="shared" si="17"/>
        <v>474423</v>
      </c>
      <c r="J46" s="5">
        <f t="shared" si="17"/>
        <v>265241.09000000003</v>
      </c>
      <c r="K46" s="69">
        <f t="shared" si="2"/>
        <v>109.12973181737821</v>
      </c>
      <c r="L46" s="69">
        <f t="shared" si="3"/>
        <v>55.908143154948235</v>
      </c>
    </row>
    <row r="47" spans="2:12" x14ac:dyDescent="0.25">
      <c r="B47" s="8"/>
      <c r="C47" s="8"/>
      <c r="D47" s="9"/>
      <c r="E47" s="9">
        <v>6711</v>
      </c>
      <c r="F47" s="11" t="s">
        <v>101</v>
      </c>
      <c r="G47" s="98">
        <v>243051.17</v>
      </c>
      <c r="H47" s="98">
        <v>470157</v>
      </c>
      <c r="I47" s="98">
        <v>470157</v>
      </c>
      <c r="J47" s="98">
        <v>265241.09000000003</v>
      </c>
      <c r="K47" s="69">
        <f t="shared" si="2"/>
        <v>109.12973181737821</v>
      </c>
      <c r="L47" s="69">
        <f t="shared" si="3"/>
        <v>56.415429314037659</v>
      </c>
    </row>
    <row r="48" spans="2:12" x14ac:dyDescent="0.25">
      <c r="B48" s="8"/>
      <c r="C48" s="8"/>
      <c r="D48" s="9"/>
      <c r="E48" s="9">
        <v>6712</v>
      </c>
      <c r="F48" s="11" t="s">
        <v>102</v>
      </c>
      <c r="G48" s="98"/>
      <c r="H48" s="98">
        <v>4266</v>
      </c>
      <c r="I48" s="98">
        <v>4266</v>
      </c>
      <c r="J48" s="98"/>
      <c r="K48" s="69">
        <f t="shared" si="2"/>
        <v>0</v>
      </c>
      <c r="L48" s="69">
        <f t="shared" si="3"/>
        <v>0</v>
      </c>
    </row>
    <row r="49" spans="2:12" ht="25.5" x14ac:dyDescent="0.25">
      <c r="B49" s="8"/>
      <c r="C49" s="8"/>
      <c r="D49" s="9"/>
      <c r="E49" s="9">
        <v>6714</v>
      </c>
      <c r="F49" s="11" t="s">
        <v>103</v>
      </c>
      <c r="G49" s="98"/>
      <c r="H49" s="98"/>
      <c r="I49" s="98"/>
      <c r="J49" s="98"/>
      <c r="K49" s="69">
        <f t="shared" si="2"/>
        <v>0</v>
      </c>
      <c r="L49" s="69">
        <f t="shared" si="3"/>
        <v>0</v>
      </c>
    </row>
    <row r="50" spans="2:12" x14ac:dyDescent="0.25">
      <c r="B50" s="8"/>
      <c r="C50" s="8">
        <v>68</v>
      </c>
      <c r="D50" s="9"/>
      <c r="E50" s="9"/>
      <c r="F50" s="11" t="s">
        <v>104</v>
      </c>
      <c r="G50" s="5">
        <f>G51</f>
        <v>0</v>
      </c>
      <c r="H50" s="5">
        <f t="shared" ref="H50:J50" si="18">H51</f>
        <v>0</v>
      </c>
      <c r="I50" s="5">
        <f t="shared" si="18"/>
        <v>0</v>
      </c>
      <c r="J50" s="5">
        <f t="shared" si="18"/>
        <v>0</v>
      </c>
      <c r="K50" s="69">
        <f t="shared" si="2"/>
        <v>0</v>
      </c>
      <c r="L50" s="69">
        <f t="shared" si="3"/>
        <v>0</v>
      </c>
    </row>
    <row r="51" spans="2:12" x14ac:dyDescent="0.25">
      <c r="B51" s="8"/>
      <c r="C51" s="8"/>
      <c r="D51" s="9">
        <v>683</v>
      </c>
      <c r="E51" s="9"/>
      <c r="F51" s="11" t="s">
        <v>105</v>
      </c>
      <c r="G51" s="98"/>
      <c r="H51" s="98"/>
      <c r="I51" s="98"/>
      <c r="J51" s="98"/>
      <c r="K51" s="69">
        <f t="shared" si="2"/>
        <v>0</v>
      </c>
      <c r="L51" s="69">
        <f t="shared" si="3"/>
        <v>0</v>
      </c>
    </row>
    <row r="52" spans="2:12" s="37" customFormat="1" x14ac:dyDescent="0.25">
      <c r="B52" s="119">
        <v>7</v>
      </c>
      <c r="C52" s="119"/>
      <c r="D52" s="120"/>
      <c r="E52" s="120"/>
      <c r="F52" s="116" t="s">
        <v>3</v>
      </c>
      <c r="G52" s="117">
        <f>G53+G56</f>
        <v>0</v>
      </c>
      <c r="H52" s="117">
        <f t="shared" ref="H52:J52" si="19">H53+H56</f>
        <v>0</v>
      </c>
      <c r="I52" s="117">
        <f t="shared" si="19"/>
        <v>0</v>
      </c>
      <c r="J52" s="117">
        <f t="shared" si="19"/>
        <v>0</v>
      </c>
      <c r="K52" s="118">
        <f t="shared" si="2"/>
        <v>0</v>
      </c>
      <c r="L52" s="118">
        <f t="shared" si="3"/>
        <v>0</v>
      </c>
    </row>
    <row r="53" spans="2:12" x14ac:dyDescent="0.25">
      <c r="B53" s="8"/>
      <c r="C53" s="8">
        <v>72</v>
      </c>
      <c r="D53" s="9"/>
      <c r="E53" s="9"/>
      <c r="F53" s="31" t="s">
        <v>29</v>
      </c>
      <c r="G53" s="5">
        <f>G54+G54</f>
        <v>0</v>
      </c>
      <c r="H53" s="5">
        <f t="shared" ref="H53:J53" si="20">H54+H54</f>
        <v>0</v>
      </c>
      <c r="I53" s="5">
        <f t="shared" si="20"/>
        <v>0</v>
      </c>
      <c r="J53" s="5">
        <f t="shared" si="20"/>
        <v>0</v>
      </c>
      <c r="K53" s="69">
        <f t="shared" si="2"/>
        <v>0</v>
      </c>
      <c r="L53" s="69">
        <f t="shared" si="3"/>
        <v>0</v>
      </c>
    </row>
    <row r="54" spans="2:12" x14ac:dyDescent="0.25">
      <c r="B54" s="8"/>
      <c r="C54" s="8"/>
      <c r="D54" s="8">
        <v>722</v>
      </c>
      <c r="E54" s="8"/>
      <c r="F54" s="31" t="s">
        <v>106</v>
      </c>
      <c r="G54" s="98"/>
      <c r="H54" s="98"/>
      <c r="I54" s="98"/>
      <c r="J54" s="98"/>
      <c r="K54" s="69">
        <f t="shared" si="2"/>
        <v>0</v>
      </c>
      <c r="L54" s="69">
        <f t="shared" si="3"/>
        <v>0</v>
      </c>
    </row>
    <row r="55" spans="2:12" x14ac:dyDescent="0.25">
      <c r="B55" s="8"/>
      <c r="C55" s="8"/>
      <c r="D55" s="8">
        <v>723</v>
      </c>
      <c r="E55" s="8"/>
      <c r="F55" s="31" t="s">
        <v>107</v>
      </c>
      <c r="G55" s="98"/>
      <c r="H55" s="98"/>
      <c r="I55" s="98"/>
      <c r="J55" s="98"/>
      <c r="K55" s="69">
        <f t="shared" si="2"/>
        <v>0</v>
      </c>
      <c r="L55" s="69">
        <f t="shared" si="3"/>
        <v>0</v>
      </c>
    </row>
    <row r="56" spans="2:12" x14ac:dyDescent="0.25">
      <c r="B56" s="8"/>
      <c r="C56" s="8">
        <v>74</v>
      </c>
      <c r="D56" s="8"/>
      <c r="E56" s="8"/>
      <c r="F56" s="31" t="s">
        <v>108</v>
      </c>
      <c r="G56" s="5">
        <f>G57</f>
        <v>0</v>
      </c>
      <c r="H56" s="5">
        <f t="shared" ref="H56:J56" si="21">H57</f>
        <v>0</v>
      </c>
      <c r="I56" s="5">
        <f t="shared" si="21"/>
        <v>0</v>
      </c>
      <c r="J56" s="5">
        <f t="shared" si="21"/>
        <v>0</v>
      </c>
      <c r="K56" s="69">
        <f t="shared" si="2"/>
        <v>0</v>
      </c>
      <c r="L56" s="69">
        <f t="shared" si="3"/>
        <v>0</v>
      </c>
    </row>
    <row r="57" spans="2:12" x14ac:dyDescent="0.25">
      <c r="B57" s="8"/>
      <c r="C57" s="8"/>
      <c r="D57" s="8">
        <v>741</v>
      </c>
      <c r="E57" s="8"/>
      <c r="F57" s="31" t="s">
        <v>109</v>
      </c>
      <c r="G57" s="98"/>
      <c r="H57" s="98"/>
      <c r="I57" s="98"/>
      <c r="J57" s="98"/>
      <c r="K57" s="69">
        <f t="shared" si="2"/>
        <v>0</v>
      </c>
      <c r="L57" s="69">
        <f t="shared" si="3"/>
        <v>0</v>
      </c>
    </row>
    <row r="58" spans="2:12" x14ac:dyDescent="0.25">
      <c r="B58" s="8"/>
      <c r="C58" s="8"/>
      <c r="D58" s="8"/>
      <c r="E58" s="8" t="s">
        <v>17</v>
      </c>
      <c r="F58" s="31"/>
      <c r="G58" s="5"/>
      <c r="H58" s="5"/>
      <c r="I58" s="5"/>
      <c r="J58" s="5"/>
      <c r="K58" s="69">
        <f t="shared" si="2"/>
        <v>0</v>
      </c>
      <c r="L58" s="69">
        <f t="shared" si="3"/>
        <v>0</v>
      </c>
    </row>
    <row r="59" spans="2:12" ht="15.75" customHeight="1" x14ac:dyDescent="0.25"/>
    <row r="60" spans="2:12" ht="15.75" customHeight="1" x14ac:dyDescent="0.25"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</row>
    <row r="61" spans="2:12" ht="25.5" x14ac:dyDescent="0.25">
      <c r="B61" s="175" t="s">
        <v>8</v>
      </c>
      <c r="C61" s="176"/>
      <c r="D61" s="176"/>
      <c r="E61" s="176"/>
      <c r="F61" s="177"/>
      <c r="G61" s="42" t="s">
        <v>59</v>
      </c>
      <c r="H61" s="42" t="s">
        <v>48</v>
      </c>
      <c r="I61" s="42" t="s">
        <v>45</v>
      </c>
      <c r="J61" s="42" t="s">
        <v>60</v>
      </c>
      <c r="K61" s="42" t="s">
        <v>18</v>
      </c>
      <c r="L61" s="42" t="s">
        <v>46</v>
      </c>
    </row>
    <row r="62" spans="2:12" ht="12.75" customHeight="1" x14ac:dyDescent="0.25">
      <c r="B62" s="175">
        <v>1</v>
      </c>
      <c r="C62" s="176"/>
      <c r="D62" s="176"/>
      <c r="E62" s="176"/>
      <c r="F62" s="177"/>
      <c r="G62" s="42">
        <v>2</v>
      </c>
      <c r="H62" s="42">
        <v>3</v>
      </c>
      <c r="I62" s="42">
        <v>4</v>
      </c>
      <c r="J62" s="42">
        <v>5</v>
      </c>
      <c r="K62" s="42" t="s">
        <v>20</v>
      </c>
      <c r="L62" s="42" t="s">
        <v>21</v>
      </c>
    </row>
    <row r="63" spans="2:12" s="37" customFormat="1" x14ac:dyDescent="0.25">
      <c r="B63" s="100"/>
      <c r="C63" s="100"/>
      <c r="D63" s="100"/>
      <c r="E63" s="100"/>
      <c r="F63" s="100" t="s">
        <v>9</v>
      </c>
      <c r="G63" s="101">
        <f>G64+G111</f>
        <v>247365.65</v>
      </c>
      <c r="H63" s="101">
        <f t="shared" ref="H63:J63" si="22">H64+H111</f>
        <v>526848.78</v>
      </c>
      <c r="I63" s="101">
        <f t="shared" si="22"/>
        <v>526848.78</v>
      </c>
      <c r="J63" s="101">
        <f t="shared" si="22"/>
        <v>265397.01</v>
      </c>
      <c r="K63" s="102">
        <f>IFERROR(J63/G63*100,0)</f>
        <v>107.28935484777293</v>
      </c>
      <c r="L63" s="102">
        <f>IFERROR(J63/I63*100,0)</f>
        <v>50.374418632989901</v>
      </c>
    </row>
    <row r="64" spans="2:12" s="37" customFormat="1" x14ac:dyDescent="0.25">
      <c r="B64" s="116">
        <v>3</v>
      </c>
      <c r="C64" s="116"/>
      <c r="D64" s="116"/>
      <c r="E64" s="116"/>
      <c r="F64" s="116" t="s">
        <v>4</v>
      </c>
      <c r="G64" s="117">
        <f>G65+G73+G106</f>
        <v>247365.65</v>
      </c>
      <c r="H64" s="117">
        <f t="shared" ref="H64:J64" si="23">H65+H73+H106</f>
        <v>497365.16000000003</v>
      </c>
      <c r="I64" s="117">
        <f t="shared" si="23"/>
        <v>497365.16000000003</v>
      </c>
      <c r="J64" s="117">
        <f t="shared" si="23"/>
        <v>265397.01</v>
      </c>
      <c r="K64" s="118">
        <f t="shared" ref="K64:K129" si="24">IFERROR(J64/G64*100,0)</f>
        <v>107.28935484777293</v>
      </c>
      <c r="L64" s="118">
        <f t="shared" ref="L64:L129" si="25">IFERROR(J64/I64*100,0)</f>
        <v>53.360595261638345</v>
      </c>
    </row>
    <row r="65" spans="2:12" x14ac:dyDescent="0.25">
      <c r="B65" s="7"/>
      <c r="C65" s="11">
        <v>31</v>
      </c>
      <c r="D65" s="11"/>
      <c r="E65" s="11"/>
      <c r="F65" s="11" t="s">
        <v>5</v>
      </c>
      <c r="G65" s="5">
        <f>G66+G68+G70</f>
        <v>220931.35</v>
      </c>
      <c r="H65" s="5">
        <f t="shared" ref="H65:J65" si="26">H66+H68+H70</f>
        <v>422510</v>
      </c>
      <c r="I65" s="5">
        <f t="shared" si="26"/>
        <v>422510</v>
      </c>
      <c r="J65" s="5">
        <f t="shared" si="26"/>
        <v>245337.65000000002</v>
      </c>
      <c r="K65" s="69">
        <f t="shared" si="24"/>
        <v>111.0470062306685</v>
      </c>
      <c r="L65" s="69">
        <f t="shared" si="25"/>
        <v>58.066708480272666</v>
      </c>
    </row>
    <row r="66" spans="2:12" x14ac:dyDescent="0.25">
      <c r="B66" s="8"/>
      <c r="C66" s="8"/>
      <c r="D66" s="8">
        <v>311</v>
      </c>
      <c r="E66" s="8"/>
      <c r="F66" s="8" t="s">
        <v>30</v>
      </c>
      <c r="G66" s="5">
        <f>G67</f>
        <v>178754.78</v>
      </c>
      <c r="H66" s="5">
        <f t="shared" ref="H66:J66" si="27">H67</f>
        <v>344510</v>
      </c>
      <c r="I66" s="5">
        <f t="shared" si="27"/>
        <v>344510</v>
      </c>
      <c r="J66" s="5">
        <f t="shared" si="27"/>
        <v>199060.67</v>
      </c>
      <c r="K66" s="69">
        <f t="shared" si="24"/>
        <v>111.359634690608</v>
      </c>
      <c r="L66" s="69">
        <f t="shared" si="25"/>
        <v>57.780810426402716</v>
      </c>
    </row>
    <row r="67" spans="2:12" s="135" customFormat="1" x14ac:dyDescent="0.25">
      <c r="B67" s="9"/>
      <c r="C67" s="9"/>
      <c r="D67" s="9"/>
      <c r="E67" s="9">
        <v>3111</v>
      </c>
      <c r="F67" s="9" t="s">
        <v>31</v>
      </c>
      <c r="G67" s="132">
        <v>178754.78</v>
      </c>
      <c r="H67" s="133">
        <f>'Programska klasifikacija'!F20+'Programska klasifikacija'!F68+'Programska klasifikacija'!F116+'Programska klasifikacija'!F164+'Programska klasifikacija'!F211</f>
        <v>344510</v>
      </c>
      <c r="I67" s="133">
        <f>'Programska klasifikacija'!G20+'Programska klasifikacija'!G68+'Programska klasifikacija'!G116+'Programska klasifikacija'!G164+'Programska klasifikacija'!G211</f>
        <v>344510</v>
      </c>
      <c r="J67" s="133">
        <f>'Programska klasifikacija'!H20+'Programska klasifikacija'!H68+'Programska klasifikacija'!H116+'Programska klasifikacija'!H164+'Programska klasifikacija'!H211</f>
        <v>199060.67</v>
      </c>
      <c r="K67" s="134">
        <f t="shared" si="24"/>
        <v>111.359634690608</v>
      </c>
      <c r="L67" s="134">
        <f t="shared" si="25"/>
        <v>57.780810426402716</v>
      </c>
    </row>
    <row r="68" spans="2:12" x14ac:dyDescent="0.25">
      <c r="B68" s="8"/>
      <c r="C68" s="8"/>
      <c r="D68" s="8">
        <v>312</v>
      </c>
      <c r="E68" s="8"/>
      <c r="F68" s="8" t="s">
        <v>110</v>
      </c>
      <c r="G68" s="5">
        <f>G69</f>
        <v>615.64</v>
      </c>
      <c r="H68" s="5">
        <f>H69</f>
        <v>4000</v>
      </c>
      <c r="I68" s="5">
        <f>I69</f>
        <v>4000</v>
      </c>
      <c r="J68" s="5">
        <f>J69</f>
        <v>0</v>
      </c>
      <c r="K68" s="69">
        <f t="shared" si="24"/>
        <v>0</v>
      </c>
      <c r="L68" s="69">
        <f t="shared" si="25"/>
        <v>0</v>
      </c>
    </row>
    <row r="69" spans="2:12" s="135" customFormat="1" x14ac:dyDescent="0.25">
      <c r="B69" s="9"/>
      <c r="C69" s="9"/>
      <c r="D69" s="9"/>
      <c r="E69" s="9">
        <v>3121</v>
      </c>
      <c r="F69" s="9" t="s">
        <v>110</v>
      </c>
      <c r="G69" s="132">
        <v>615.64</v>
      </c>
      <c r="H69" s="133">
        <f>'Programska klasifikacija'!F22+'Programska klasifikacija'!F70+'Programska klasifikacija'!F118+'Programska klasifikacija'!F166+'Programska klasifikacija'!F213</f>
        <v>4000</v>
      </c>
      <c r="I69" s="133">
        <f>'Programska klasifikacija'!G22+'Programska klasifikacija'!G70+'Programska klasifikacija'!G118+'Programska klasifikacija'!G166+'Programska klasifikacija'!G213</f>
        <v>4000</v>
      </c>
      <c r="J69" s="133">
        <f>'Programska klasifikacija'!H22+'Programska klasifikacija'!H70+'Programska klasifikacija'!H118+'Programska klasifikacija'!H166+'Programska klasifikacija'!H213</f>
        <v>0</v>
      </c>
      <c r="K69" s="134">
        <f t="shared" si="24"/>
        <v>0</v>
      </c>
      <c r="L69" s="134">
        <f t="shared" si="25"/>
        <v>0</v>
      </c>
    </row>
    <row r="70" spans="2:12" x14ac:dyDescent="0.25">
      <c r="B70" s="8"/>
      <c r="C70" s="8"/>
      <c r="D70" s="8">
        <v>313</v>
      </c>
      <c r="E70" s="8"/>
      <c r="F70" s="8" t="s">
        <v>111</v>
      </c>
      <c r="G70" s="5">
        <f>G71+G72</f>
        <v>41560.93</v>
      </c>
      <c r="H70" s="5">
        <f t="shared" ref="H70:J70" si="28">H71+H72</f>
        <v>74000</v>
      </c>
      <c r="I70" s="5">
        <f t="shared" si="28"/>
        <v>74000</v>
      </c>
      <c r="J70" s="5">
        <f t="shared" si="28"/>
        <v>46276.979999999996</v>
      </c>
      <c r="K70" s="69">
        <f t="shared" si="24"/>
        <v>111.34731585650273</v>
      </c>
      <c r="L70" s="69">
        <f t="shared" si="25"/>
        <v>62.536459459459458</v>
      </c>
    </row>
    <row r="71" spans="2:12" s="135" customFormat="1" x14ac:dyDescent="0.25">
      <c r="B71" s="9"/>
      <c r="C71" s="9"/>
      <c r="D71" s="9"/>
      <c r="E71" s="9">
        <v>3131</v>
      </c>
      <c r="F71" s="9" t="s">
        <v>223</v>
      </c>
      <c r="G71" s="132">
        <v>13273.4</v>
      </c>
      <c r="H71" s="133">
        <f>'Programska klasifikacija'!F24+'Programska klasifikacija'!F72+'Programska klasifikacija'!F120+'Programska klasifikacija'!F168+'Programska klasifikacija'!F215</f>
        <v>24000</v>
      </c>
      <c r="I71" s="133">
        <f>'Programska klasifikacija'!G24+'Programska klasifikacija'!G72+'Programska klasifikacija'!G120+'Programska klasifikacija'!G168+'Programska klasifikacija'!G215</f>
        <v>24000</v>
      </c>
      <c r="J71" s="133">
        <f>'Programska klasifikacija'!H24+'Programska klasifikacija'!H72+'Programska klasifikacija'!H120+'Programska klasifikacija'!H168+'Programska klasifikacija'!H215</f>
        <v>14768.25</v>
      </c>
      <c r="K71" s="134">
        <f t="shared" si="24"/>
        <v>111.26199767956967</v>
      </c>
      <c r="L71" s="134">
        <f t="shared" si="25"/>
        <v>61.534374999999997</v>
      </c>
    </row>
    <row r="72" spans="2:12" s="135" customFormat="1" x14ac:dyDescent="0.25">
      <c r="B72" s="9"/>
      <c r="C72" s="9"/>
      <c r="D72" s="9"/>
      <c r="E72" s="9">
        <v>3132</v>
      </c>
      <c r="F72" s="9" t="s">
        <v>112</v>
      </c>
      <c r="G72" s="132">
        <v>28287.53</v>
      </c>
      <c r="H72" s="133">
        <f>'Programska klasifikacija'!F25+'Programska klasifikacija'!F73+'Programska klasifikacija'!F121+'Programska klasifikacija'!F169+'Programska klasifikacija'!F216</f>
        <v>50000</v>
      </c>
      <c r="I72" s="133">
        <f>'Programska klasifikacija'!G25+'Programska klasifikacija'!G73+'Programska klasifikacija'!G121+'Programska klasifikacija'!G169+'Programska klasifikacija'!G216</f>
        <v>50000</v>
      </c>
      <c r="J72" s="133">
        <f>'Programska klasifikacija'!H25+'Programska klasifikacija'!H73+'Programska klasifikacija'!H121+'Programska klasifikacija'!H169+'Programska klasifikacija'!H216</f>
        <v>31508.73</v>
      </c>
      <c r="K72" s="134">
        <f t="shared" si="24"/>
        <v>111.38734983224057</v>
      </c>
      <c r="L72" s="134">
        <f t="shared" si="25"/>
        <v>63.01746</v>
      </c>
    </row>
    <row r="73" spans="2:12" x14ac:dyDescent="0.25">
      <c r="B73" s="8"/>
      <c r="C73" s="8">
        <v>32</v>
      </c>
      <c r="D73" s="9"/>
      <c r="E73" s="9"/>
      <c r="F73" s="8" t="s">
        <v>14</v>
      </c>
      <c r="G73" s="5">
        <f>G74+G79+G86+G96+G98</f>
        <v>26197.34</v>
      </c>
      <c r="H73" s="5">
        <f t="shared" ref="H73:J73" si="29">H74+H79+H86+H96+H98</f>
        <v>74324.160000000003</v>
      </c>
      <c r="I73" s="5">
        <f t="shared" si="29"/>
        <v>74324.160000000003</v>
      </c>
      <c r="J73" s="5">
        <f t="shared" si="29"/>
        <v>19847.89</v>
      </c>
      <c r="K73" s="69">
        <f t="shared" si="24"/>
        <v>75.762997311940822</v>
      </c>
      <c r="L73" s="69">
        <f t="shared" si="25"/>
        <v>26.704492859387845</v>
      </c>
    </row>
    <row r="74" spans="2:12" x14ac:dyDescent="0.25">
      <c r="B74" s="8"/>
      <c r="C74" s="8"/>
      <c r="D74" s="8">
        <v>321</v>
      </c>
      <c r="E74" s="8"/>
      <c r="F74" s="8" t="s">
        <v>32</v>
      </c>
      <c r="G74" s="5">
        <f>G75+G76+G77+G78</f>
        <v>6560.09</v>
      </c>
      <c r="H74" s="5">
        <f t="shared" ref="H74:J74" si="30">H75+H76+H77+H78</f>
        <v>16981.689999999999</v>
      </c>
      <c r="I74" s="5">
        <f t="shared" si="30"/>
        <v>16981.689999999999</v>
      </c>
      <c r="J74" s="5">
        <f t="shared" si="30"/>
        <v>7111.94</v>
      </c>
      <c r="K74" s="69">
        <f t="shared" si="24"/>
        <v>108.41223214925404</v>
      </c>
      <c r="L74" s="69">
        <f t="shared" si="25"/>
        <v>41.880048452185854</v>
      </c>
    </row>
    <row r="75" spans="2:12" s="135" customFormat="1" x14ac:dyDescent="0.25">
      <c r="B75" s="9"/>
      <c r="C75" s="35"/>
      <c r="D75" s="9"/>
      <c r="E75" s="9">
        <v>3211</v>
      </c>
      <c r="F75" s="13" t="s">
        <v>33</v>
      </c>
      <c r="G75" s="132"/>
      <c r="H75" s="133">
        <f>'Programska klasifikacija'!F28+'Programska klasifikacija'!F76+'Programska klasifikacija'!F124+'Programska klasifikacija'!F172+'Programska klasifikacija'!F219</f>
        <v>3919.91</v>
      </c>
      <c r="I75" s="133">
        <f>'Programska klasifikacija'!G28+'Programska klasifikacija'!G76+'Programska klasifikacija'!G124+'Programska klasifikacija'!G172+'Programska klasifikacija'!G219</f>
        <v>3919.91</v>
      </c>
      <c r="J75" s="133">
        <f>'Programska klasifikacija'!H28+'Programska klasifikacija'!H76+'Programska klasifikacija'!H124+'Programska klasifikacija'!H172+'Programska klasifikacija'!H219</f>
        <v>0</v>
      </c>
      <c r="K75" s="134">
        <f t="shared" si="24"/>
        <v>0</v>
      </c>
      <c r="L75" s="134">
        <f t="shared" si="25"/>
        <v>0</v>
      </c>
    </row>
    <row r="76" spans="2:12" s="135" customFormat="1" ht="25.5" x14ac:dyDescent="0.25">
      <c r="B76" s="9"/>
      <c r="C76" s="35"/>
      <c r="D76" s="9"/>
      <c r="E76" s="9">
        <v>3212</v>
      </c>
      <c r="F76" s="13" t="s">
        <v>113</v>
      </c>
      <c r="G76" s="132">
        <v>6560.09</v>
      </c>
      <c r="H76" s="133">
        <f>'Programska klasifikacija'!F29+'Programska klasifikacija'!F77+'Programska klasifikacija'!F125+'Programska klasifikacija'!F173+'Programska klasifikacija'!F221</f>
        <v>12000</v>
      </c>
      <c r="I76" s="133">
        <f>'Programska klasifikacija'!G29+'Programska klasifikacija'!G77+'Programska klasifikacija'!G125+'Programska klasifikacija'!G173+'Programska klasifikacija'!G221</f>
        <v>12000</v>
      </c>
      <c r="J76" s="133">
        <f>'Programska klasifikacija'!H29+'Programska klasifikacija'!H77+'Programska klasifikacija'!H125+'Programska klasifikacija'!H173+'Programska klasifikacija'!H221</f>
        <v>7111.94</v>
      </c>
      <c r="K76" s="134">
        <f t="shared" si="24"/>
        <v>108.41223214925404</v>
      </c>
      <c r="L76" s="134">
        <f t="shared" si="25"/>
        <v>59.266166666666663</v>
      </c>
    </row>
    <row r="77" spans="2:12" s="135" customFormat="1" x14ac:dyDescent="0.25">
      <c r="B77" s="9"/>
      <c r="C77" s="35"/>
      <c r="D77" s="9"/>
      <c r="E77" s="9">
        <v>3213</v>
      </c>
      <c r="F77" s="13" t="s">
        <v>114</v>
      </c>
      <c r="G77" s="132"/>
      <c r="H77" s="133">
        <f>'Programska klasifikacija'!F30+'Programska klasifikacija'!F78+'Programska klasifikacija'!F126+'Programska klasifikacija'!F174+'Programska klasifikacija'!F221</f>
        <v>1061.78</v>
      </c>
      <c r="I77" s="133">
        <f>'Programska klasifikacija'!G30+'Programska klasifikacija'!G78+'Programska klasifikacija'!G126+'Programska klasifikacija'!G174+'Programska klasifikacija'!G221</f>
        <v>1061.78</v>
      </c>
      <c r="J77" s="133">
        <f>'Programska klasifikacija'!H30+'Programska klasifikacija'!H78+'Programska klasifikacija'!H126+'Programska klasifikacija'!H174+'Programska klasifikacija'!H221</f>
        <v>0</v>
      </c>
      <c r="K77" s="134">
        <f t="shared" si="24"/>
        <v>0</v>
      </c>
      <c r="L77" s="134">
        <f t="shared" si="25"/>
        <v>0</v>
      </c>
    </row>
    <row r="78" spans="2:12" s="135" customFormat="1" ht="25.5" x14ac:dyDescent="0.25">
      <c r="B78" s="9"/>
      <c r="C78" s="35"/>
      <c r="D78" s="9"/>
      <c r="E78" s="9">
        <v>3214</v>
      </c>
      <c r="F78" s="13" t="s">
        <v>115</v>
      </c>
      <c r="G78" s="132"/>
      <c r="H78" s="133">
        <f>'Programska klasifikacija'!F31+'Programska klasifikacija'!F79+'Programska klasifikacija'!F127+'Programska klasifikacija'!F175+'Programska klasifikacija'!F222</f>
        <v>0</v>
      </c>
      <c r="I78" s="133">
        <f>'Programska klasifikacija'!G31+'Programska klasifikacija'!G79+'Programska klasifikacija'!G127+'Programska klasifikacija'!G175+'Programska klasifikacija'!G222</f>
        <v>0</v>
      </c>
      <c r="J78" s="133">
        <f>'Programska klasifikacija'!H31+'Programska klasifikacija'!H79+'Programska klasifikacija'!H127+'Programska klasifikacija'!H175+'Programska klasifikacija'!H222</f>
        <v>0</v>
      </c>
      <c r="K78" s="134">
        <f t="shared" si="24"/>
        <v>0</v>
      </c>
      <c r="L78" s="134">
        <f t="shared" si="25"/>
        <v>0</v>
      </c>
    </row>
    <row r="79" spans="2:12" x14ac:dyDescent="0.25">
      <c r="B79" s="8"/>
      <c r="C79" s="25"/>
      <c r="D79" s="8">
        <v>322</v>
      </c>
      <c r="E79" s="8"/>
      <c r="F79" s="31" t="s">
        <v>193</v>
      </c>
      <c r="G79" s="5">
        <f>G80+G81+G82+G83+G84+G85</f>
        <v>13300.970000000001</v>
      </c>
      <c r="H79" s="5">
        <f t="shared" ref="H79:J79" si="31">H80+H81+H82+H83+H84+H85</f>
        <v>32099.49</v>
      </c>
      <c r="I79" s="5">
        <f t="shared" si="31"/>
        <v>32099.49</v>
      </c>
      <c r="J79" s="5">
        <f t="shared" si="31"/>
        <v>6067.78</v>
      </c>
      <c r="K79" s="69">
        <f t="shared" si="24"/>
        <v>45.61907890928255</v>
      </c>
      <c r="L79" s="69">
        <f t="shared" si="25"/>
        <v>18.90304176172269</v>
      </c>
    </row>
    <row r="80" spans="2:12" s="135" customFormat="1" x14ac:dyDescent="0.25">
      <c r="B80" s="9"/>
      <c r="C80" s="35"/>
      <c r="D80" s="9"/>
      <c r="E80" s="9">
        <v>3221</v>
      </c>
      <c r="F80" s="13" t="s">
        <v>116</v>
      </c>
      <c r="G80" s="132">
        <v>3610.78</v>
      </c>
      <c r="H80" s="133">
        <f>'Programska klasifikacija'!F33+'Programska klasifikacija'!F81+'Programska klasifikacija'!F129+'Programska klasifikacija'!F177+'Programska klasifikacija'!F225</f>
        <v>2327.23</v>
      </c>
      <c r="I80" s="133">
        <f>'Programska klasifikacija'!G33+'Programska klasifikacija'!G81+'Programska klasifikacija'!G129+'Programska klasifikacija'!G177+'Programska klasifikacija'!G225</f>
        <v>2327.23</v>
      </c>
      <c r="J80" s="133">
        <f>'Programska klasifikacija'!H33+'Programska klasifikacija'!H81+'Programska klasifikacija'!H129+'Programska klasifikacija'!H177+'Programska klasifikacija'!H225</f>
        <v>326.90999999999997</v>
      </c>
      <c r="K80" s="134">
        <f t="shared" si="24"/>
        <v>9.0537224643982732</v>
      </c>
      <c r="L80" s="134">
        <f t="shared" si="25"/>
        <v>14.047171959797696</v>
      </c>
    </row>
    <row r="81" spans="2:12" s="135" customFormat="1" x14ac:dyDescent="0.25">
      <c r="B81" s="9"/>
      <c r="C81" s="35"/>
      <c r="D81" s="9"/>
      <c r="E81" s="9">
        <v>3222</v>
      </c>
      <c r="F81" s="13" t="s">
        <v>117</v>
      </c>
      <c r="G81" s="132"/>
      <c r="H81" s="133">
        <f>'Programska klasifikacija'!F34+'Programska klasifikacija'!F82+'Programska klasifikacija'!F130+'Programska klasifikacija'!F178+'Programska klasifikacija'!F226</f>
        <v>663.61</v>
      </c>
      <c r="I81" s="133">
        <f>'Programska klasifikacija'!G34+'Programska klasifikacija'!G82+'Programska klasifikacija'!G130+'Programska klasifikacija'!G178+'Programska klasifikacija'!G226</f>
        <v>663.61</v>
      </c>
      <c r="J81" s="133">
        <f>'Programska klasifikacija'!H34+'Programska klasifikacija'!H82+'Programska klasifikacija'!H130+'Programska klasifikacija'!H178+'Programska klasifikacija'!H226</f>
        <v>0</v>
      </c>
      <c r="K81" s="134">
        <f t="shared" si="24"/>
        <v>0</v>
      </c>
      <c r="L81" s="134">
        <f t="shared" si="25"/>
        <v>0</v>
      </c>
    </row>
    <row r="82" spans="2:12" s="135" customFormat="1" x14ac:dyDescent="0.25">
      <c r="B82" s="9"/>
      <c r="C82" s="35"/>
      <c r="D82" s="9"/>
      <c r="E82" s="9">
        <v>3223</v>
      </c>
      <c r="F82" s="13" t="s">
        <v>118</v>
      </c>
      <c r="G82" s="132">
        <v>6805.91</v>
      </c>
      <c r="H82" s="133">
        <f>'Programska klasifikacija'!F35+'Programska klasifikacija'!F83+'Programska klasifikacija'!F131+'Programska klasifikacija'!F179+'Programska klasifikacija'!F227</f>
        <v>14654.45</v>
      </c>
      <c r="I82" s="133">
        <f>'Programska klasifikacija'!G35+'Programska klasifikacija'!G83+'Programska klasifikacija'!G131+'Programska klasifikacija'!G179+'Programska klasifikacija'!G227</f>
        <v>14654.45</v>
      </c>
      <c r="J82" s="133">
        <f>'Programska klasifikacija'!H35+'Programska klasifikacija'!H83+'Programska klasifikacija'!H131+'Programska klasifikacija'!H179+'Programska klasifikacija'!H227</f>
        <v>4638.12</v>
      </c>
      <c r="K82" s="134">
        <f t="shared" si="24"/>
        <v>68.148418066063172</v>
      </c>
      <c r="L82" s="134">
        <f t="shared" si="25"/>
        <v>31.649908389601787</v>
      </c>
    </row>
    <row r="83" spans="2:12" s="135" customFormat="1" x14ac:dyDescent="0.25">
      <c r="B83" s="9"/>
      <c r="C83" s="35"/>
      <c r="D83" s="9"/>
      <c r="E83" s="9">
        <v>3224</v>
      </c>
      <c r="F83" s="13" t="s">
        <v>119</v>
      </c>
      <c r="G83" s="132">
        <v>1891.35</v>
      </c>
      <c r="H83" s="133">
        <f>'Programska klasifikacija'!F36+'Programska klasifikacija'!F84+'Programska klasifikacija'!F132+'Programska klasifikacija'!F180+'Programska klasifikacija'!F228</f>
        <v>8481.68</v>
      </c>
      <c r="I83" s="133">
        <f>'Programska klasifikacija'!G36+'Programska klasifikacija'!G84+'Programska klasifikacija'!G132+'Programska klasifikacija'!G180+'Programska klasifikacija'!G228</f>
        <v>8481.68</v>
      </c>
      <c r="J83" s="133">
        <f>'Programska klasifikacija'!H36+'Programska klasifikacija'!H84+'Programska klasifikacija'!H132+'Programska klasifikacija'!H180+'Programska klasifikacija'!H228</f>
        <v>1102.75</v>
      </c>
      <c r="K83" s="134">
        <f t="shared" si="24"/>
        <v>58.304914479075798</v>
      </c>
      <c r="L83" s="134">
        <f t="shared" si="25"/>
        <v>13.001551579404079</v>
      </c>
    </row>
    <row r="84" spans="2:12" s="135" customFormat="1" x14ac:dyDescent="0.25">
      <c r="B84" s="9"/>
      <c r="C84" s="35"/>
      <c r="D84" s="9"/>
      <c r="E84" s="9">
        <v>3225</v>
      </c>
      <c r="F84" s="13" t="s">
        <v>120</v>
      </c>
      <c r="G84" s="132"/>
      <c r="H84" s="133">
        <f>'Programska klasifikacija'!F37+'Programska klasifikacija'!F85+'Programska klasifikacija'!F133+'Programska klasifikacija'!F181+'Programska klasifikacija'!F229</f>
        <v>663.61</v>
      </c>
      <c r="I84" s="133">
        <f>'Programska klasifikacija'!G37+'Programska klasifikacija'!G85+'Programska klasifikacija'!G133+'Programska klasifikacija'!G181+'Programska klasifikacija'!G229</f>
        <v>663.61</v>
      </c>
      <c r="J84" s="133">
        <f>'Programska klasifikacija'!H37+'Programska klasifikacija'!H85+'Programska klasifikacija'!H133+'Programska klasifikacija'!H181+'Programska klasifikacija'!H229</f>
        <v>0</v>
      </c>
      <c r="K84" s="134">
        <f t="shared" si="24"/>
        <v>0</v>
      </c>
      <c r="L84" s="134">
        <f t="shared" si="25"/>
        <v>0</v>
      </c>
    </row>
    <row r="85" spans="2:12" s="135" customFormat="1" x14ac:dyDescent="0.25">
      <c r="B85" s="9"/>
      <c r="C85" s="35"/>
      <c r="D85" s="9"/>
      <c r="E85" s="9">
        <v>3227</v>
      </c>
      <c r="F85" s="13" t="s">
        <v>121</v>
      </c>
      <c r="G85" s="132">
        <v>992.93</v>
      </c>
      <c r="H85" s="133">
        <f>'Programska klasifikacija'!F38+'Programska klasifikacija'!F86+'Programska klasifikacija'!F134+'Programska klasifikacija'!F182+'Programska klasifikacija'!F230</f>
        <v>5308.91</v>
      </c>
      <c r="I85" s="133">
        <f>'Programska klasifikacija'!G38+'Programska klasifikacija'!G86+'Programska klasifikacija'!G134+'Programska klasifikacija'!G182+'Programska klasifikacija'!G230</f>
        <v>5308.91</v>
      </c>
      <c r="J85" s="133">
        <f>'Programska klasifikacija'!H38+'Programska klasifikacija'!H86+'Programska klasifikacija'!H134+'Programska klasifikacija'!H182+'Programska klasifikacija'!H230</f>
        <v>0</v>
      </c>
      <c r="K85" s="134">
        <f t="shared" si="24"/>
        <v>0</v>
      </c>
      <c r="L85" s="134">
        <f t="shared" si="25"/>
        <v>0</v>
      </c>
    </row>
    <row r="86" spans="2:12" x14ac:dyDescent="0.25">
      <c r="B86" s="8"/>
      <c r="C86" s="25"/>
      <c r="D86" s="8">
        <v>323</v>
      </c>
      <c r="E86" s="8"/>
      <c r="F86" s="31" t="s">
        <v>122</v>
      </c>
      <c r="G86" s="5">
        <f>G87+G88+G89+G90+G91+G92+G93+G94+G95</f>
        <v>5734.1799999999994</v>
      </c>
      <c r="H86" s="5">
        <f t="shared" ref="H86:J86" si="32">H87+H88+H89+H90+H91+H92+H93+H94+H95</f>
        <v>17128.349999999999</v>
      </c>
      <c r="I86" s="5">
        <f t="shared" si="32"/>
        <v>17128.349999999999</v>
      </c>
      <c r="J86" s="5">
        <f t="shared" si="32"/>
        <v>6118.0299999999988</v>
      </c>
      <c r="K86" s="69">
        <f t="shared" si="24"/>
        <v>106.69406959669909</v>
      </c>
      <c r="L86" s="69">
        <f t="shared" si="25"/>
        <v>35.718735313092033</v>
      </c>
    </row>
    <row r="87" spans="2:12" s="135" customFormat="1" x14ac:dyDescent="0.25">
      <c r="B87" s="9"/>
      <c r="C87" s="35"/>
      <c r="D87" s="9"/>
      <c r="E87" s="9">
        <v>3231</v>
      </c>
      <c r="F87" s="13" t="s">
        <v>124</v>
      </c>
      <c r="G87" s="132">
        <v>1247.3399999999999</v>
      </c>
      <c r="H87" s="133">
        <f>'Programska klasifikacija'!F40+'Programska klasifikacija'!F88+'Programska klasifikacija'!F136+'Programska klasifikacija'!F184+'Programska klasifikacija'!F232</f>
        <v>3000</v>
      </c>
      <c r="I87" s="133">
        <f>'Programska klasifikacija'!G40+'Programska klasifikacija'!G88+'Programska klasifikacija'!G136+'Programska klasifikacija'!G184+'Programska klasifikacija'!G232</f>
        <v>3000</v>
      </c>
      <c r="J87" s="133">
        <f>'Programska klasifikacija'!H40+'Programska klasifikacija'!H88+'Programska klasifikacija'!H136+'Programska klasifikacija'!H184+'Programska klasifikacija'!H232</f>
        <v>1242.28</v>
      </c>
      <c r="K87" s="134">
        <f t="shared" si="24"/>
        <v>99.594336748601037</v>
      </c>
      <c r="L87" s="134">
        <f t="shared" si="25"/>
        <v>41.409333333333329</v>
      </c>
    </row>
    <row r="88" spans="2:12" s="135" customFormat="1" x14ac:dyDescent="0.25">
      <c r="B88" s="9"/>
      <c r="C88" s="35"/>
      <c r="D88" s="9"/>
      <c r="E88" s="9">
        <v>3232</v>
      </c>
      <c r="F88" s="13" t="s">
        <v>125</v>
      </c>
      <c r="G88" s="132">
        <v>1786.45</v>
      </c>
      <c r="H88" s="133">
        <f>'Programska klasifikacija'!F41+'Programska klasifikacija'!F89+'Programska klasifikacija'!F137+'Programska klasifikacija'!F185+'Programska klasifikacija'!F233</f>
        <v>7981.68</v>
      </c>
      <c r="I88" s="133">
        <f>'Programska klasifikacija'!G41+'Programska klasifikacija'!G89+'Programska klasifikacija'!G137+'Programska klasifikacija'!G185+'Programska klasifikacija'!G233</f>
        <v>7981.68</v>
      </c>
      <c r="J88" s="133">
        <f>'Programska klasifikacija'!H41+'Programska klasifikacija'!H89+'Programska klasifikacija'!H137+'Programska klasifikacija'!H185+'Programska klasifikacija'!H233</f>
        <v>2891.37</v>
      </c>
      <c r="K88" s="134">
        <f t="shared" si="24"/>
        <v>161.8500377844328</v>
      </c>
      <c r="L88" s="134">
        <f t="shared" si="25"/>
        <v>36.225080434194304</v>
      </c>
    </row>
    <row r="89" spans="2:12" s="135" customFormat="1" x14ac:dyDescent="0.25">
      <c r="B89" s="9"/>
      <c r="C89" s="35"/>
      <c r="D89" s="9"/>
      <c r="E89" s="9">
        <v>3233</v>
      </c>
      <c r="F89" s="13" t="s">
        <v>126</v>
      </c>
      <c r="G89" s="132"/>
      <c r="H89" s="133">
        <f>'Programska klasifikacija'!F42+'Programska klasifikacija'!F90+'Programska klasifikacija'!F138+'Programska klasifikacija'!F186+'Programska klasifikacija'!F234</f>
        <v>265.45</v>
      </c>
      <c r="I89" s="133">
        <f>'Programska klasifikacija'!G42+'Programska klasifikacija'!G90+'Programska klasifikacija'!G138+'Programska klasifikacija'!G186+'Programska klasifikacija'!G234</f>
        <v>265.45</v>
      </c>
      <c r="J89" s="133">
        <f>'Programska klasifikacija'!H42+'Programska klasifikacija'!H90+'Programska klasifikacija'!H138+'Programska klasifikacija'!H186+'Programska klasifikacija'!H234</f>
        <v>0</v>
      </c>
      <c r="K89" s="134">
        <f t="shared" si="24"/>
        <v>0</v>
      </c>
      <c r="L89" s="134">
        <f t="shared" si="25"/>
        <v>0</v>
      </c>
    </row>
    <row r="90" spans="2:12" s="135" customFormat="1" x14ac:dyDescent="0.25">
      <c r="B90" s="9"/>
      <c r="C90" s="35"/>
      <c r="D90" s="9"/>
      <c r="E90" s="9">
        <v>3234</v>
      </c>
      <c r="F90" s="13" t="s">
        <v>127</v>
      </c>
      <c r="G90" s="132">
        <v>299.18</v>
      </c>
      <c r="H90" s="133">
        <f>'Programska klasifikacija'!F43+'Programska klasifikacija'!F91+'Programska klasifikacija'!F139+'Programska klasifikacija'!F187+'Programska klasifikacija'!F235</f>
        <v>892.72</v>
      </c>
      <c r="I90" s="133">
        <f>'Programska klasifikacija'!G43+'Programska klasifikacija'!G91+'Programska klasifikacija'!G139+'Programska klasifikacija'!G187+'Programska klasifikacija'!G235</f>
        <v>892.72</v>
      </c>
      <c r="J90" s="133">
        <f>'Programska klasifikacija'!H43+'Programska klasifikacija'!H91+'Programska klasifikacija'!H139+'Programska klasifikacija'!H187+'Programska klasifikacija'!H235</f>
        <v>326.06</v>
      </c>
      <c r="K90" s="134">
        <f t="shared" si="24"/>
        <v>108.98455779129621</v>
      </c>
      <c r="L90" s="134">
        <f t="shared" si="25"/>
        <v>36.524330137109054</v>
      </c>
    </row>
    <row r="91" spans="2:12" s="135" customFormat="1" x14ac:dyDescent="0.25">
      <c r="B91" s="9"/>
      <c r="C91" s="35"/>
      <c r="D91" s="9"/>
      <c r="E91" s="9">
        <v>3235</v>
      </c>
      <c r="F91" s="13" t="s">
        <v>128</v>
      </c>
      <c r="G91" s="132"/>
      <c r="H91" s="133">
        <f>'Programska klasifikacija'!F44+'Programska klasifikacija'!F92+'Programska klasifikacija'!F140+'Programska klasifikacija'!F188+'Programska klasifikacija'!F236</f>
        <v>0</v>
      </c>
      <c r="I91" s="133">
        <f>'Programska klasifikacija'!G44+'Programska klasifikacija'!G92+'Programska klasifikacija'!G140+'Programska klasifikacija'!G188+'Programska klasifikacija'!G236</f>
        <v>0</v>
      </c>
      <c r="J91" s="133">
        <f>'Programska klasifikacija'!H44+'Programska klasifikacija'!H92+'Programska klasifikacija'!H140+'Programska klasifikacija'!H188+'Programska klasifikacija'!H236</f>
        <v>0</v>
      </c>
      <c r="K91" s="134">
        <f t="shared" si="24"/>
        <v>0</v>
      </c>
      <c r="L91" s="134">
        <f t="shared" si="25"/>
        <v>0</v>
      </c>
    </row>
    <row r="92" spans="2:12" s="135" customFormat="1" ht="25.5" x14ac:dyDescent="0.25">
      <c r="B92" s="9"/>
      <c r="C92" s="35"/>
      <c r="D92" s="9"/>
      <c r="E92" s="9">
        <v>3236</v>
      </c>
      <c r="F92" s="13" t="s">
        <v>129</v>
      </c>
      <c r="G92" s="132">
        <v>232.26</v>
      </c>
      <c r="H92" s="133">
        <f>'Programska klasifikacija'!F45+'Programska klasifikacija'!F93+'Programska klasifikacija'!F141+'Programska klasifikacija'!F189+'Programska klasifikacija'!F237</f>
        <v>232</v>
      </c>
      <c r="I92" s="133">
        <f>'Programska klasifikacija'!G45+'Programska klasifikacija'!G93+'Programska klasifikacija'!G141+'Programska klasifikacija'!G189+'Programska klasifikacija'!G237</f>
        <v>232</v>
      </c>
      <c r="J92" s="133">
        <f>'Programska klasifikacija'!H45+'Programska klasifikacija'!H93+'Programska klasifikacija'!H141+'Programska klasifikacija'!H189+'Programska klasifikacija'!H237</f>
        <v>10.36</v>
      </c>
      <c r="K92" s="134">
        <f t="shared" si="24"/>
        <v>4.4605183845690179</v>
      </c>
      <c r="L92" s="134">
        <f t="shared" si="25"/>
        <v>4.4655172413793105</v>
      </c>
    </row>
    <row r="93" spans="2:12" s="135" customFormat="1" x14ac:dyDescent="0.25">
      <c r="B93" s="9"/>
      <c r="C93" s="35"/>
      <c r="D93" s="9"/>
      <c r="E93" s="9">
        <v>3237</v>
      </c>
      <c r="F93" s="13" t="s">
        <v>132</v>
      </c>
      <c r="G93" s="132"/>
      <c r="H93" s="133">
        <f>'Programska klasifikacija'!F46+'Programska klasifikacija'!F94+'Programska klasifikacija'!F142+'Programska klasifikacija'!F190+'Programska klasifikacija'!F238</f>
        <v>663.61</v>
      </c>
      <c r="I93" s="133">
        <f>'Programska klasifikacija'!G46+'Programska klasifikacija'!G94+'Programska klasifikacija'!G142+'Programska klasifikacija'!G190+'Programska klasifikacija'!G238</f>
        <v>663.61</v>
      </c>
      <c r="J93" s="133">
        <f>'Programska klasifikacija'!H46+'Programska klasifikacija'!H94+'Programska klasifikacija'!H142+'Programska klasifikacija'!H190+'Programska klasifikacija'!H238</f>
        <v>0</v>
      </c>
      <c r="K93" s="134">
        <f t="shared" si="24"/>
        <v>0</v>
      </c>
      <c r="L93" s="134">
        <f t="shared" si="25"/>
        <v>0</v>
      </c>
    </row>
    <row r="94" spans="2:12" s="135" customFormat="1" x14ac:dyDescent="0.25">
      <c r="B94" s="9"/>
      <c r="C94" s="35"/>
      <c r="D94" s="9"/>
      <c r="E94" s="9">
        <v>3238</v>
      </c>
      <c r="F94" s="13" t="s">
        <v>130</v>
      </c>
      <c r="G94" s="132">
        <v>1107.17</v>
      </c>
      <c r="H94" s="133">
        <f>'Programska klasifikacija'!F47+'Programska klasifikacija'!F95+'Programska klasifikacija'!F143+'Programska klasifikacija'!F191+'Programska klasifikacija'!F239</f>
        <v>2530.7199999999998</v>
      </c>
      <c r="I94" s="133">
        <f>'Programska klasifikacija'!G47+'Programska klasifikacija'!G95+'Programska klasifikacija'!G143+'Programska klasifikacija'!G191+'Programska klasifikacija'!G239</f>
        <v>2530.7199999999998</v>
      </c>
      <c r="J94" s="133">
        <f>'Programska klasifikacija'!H47+'Programska klasifikacija'!H95+'Programska klasifikacija'!H143+'Programska klasifikacija'!H191+'Programska klasifikacija'!H239</f>
        <v>1052.4000000000001</v>
      </c>
      <c r="K94" s="134">
        <f t="shared" si="24"/>
        <v>95.053153535590738</v>
      </c>
      <c r="L94" s="134">
        <f t="shared" si="25"/>
        <v>41.5850034772713</v>
      </c>
    </row>
    <row r="95" spans="2:12" s="135" customFormat="1" x14ac:dyDescent="0.25">
      <c r="B95" s="9"/>
      <c r="C95" s="35"/>
      <c r="D95" s="9"/>
      <c r="E95" s="9">
        <v>3239</v>
      </c>
      <c r="F95" s="13" t="s">
        <v>131</v>
      </c>
      <c r="G95" s="132">
        <v>1061.78</v>
      </c>
      <c r="H95" s="133">
        <f>'Programska klasifikacija'!F48+'Programska klasifikacija'!F96+'Programska klasifikacija'!F144+'Programska klasifikacija'!F192+'Programska klasifikacija'!F240</f>
        <v>1562.17</v>
      </c>
      <c r="I95" s="133">
        <f>'Programska klasifikacija'!G48+'Programska klasifikacija'!G96+'Programska klasifikacija'!G144+'Programska klasifikacija'!G192+'Programska klasifikacija'!G240</f>
        <v>1562.17</v>
      </c>
      <c r="J95" s="133">
        <f>'Programska klasifikacija'!H48+'Programska klasifikacija'!H96+'Programska klasifikacija'!H144+'Programska klasifikacija'!H192+'Programska klasifikacija'!H240</f>
        <v>595.55999999999995</v>
      </c>
      <c r="K95" s="134">
        <f t="shared" si="24"/>
        <v>56.090715590800357</v>
      </c>
      <c r="L95" s="134">
        <f t="shared" si="25"/>
        <v>38.123891765940961</v>
      </c>
    </row>
    <row r="96" spans="2:12" x14ac:dyDescent="0.25">
      <c r="B96" s="8"/>
      <c r="C96" s="25"/>
      <c r="D96" s="8">
        <v>324</v>
      </c>
      <c r="E96" s="8"/>
      <c r="F96" s="31" t="s">
        <v>123</v>
      </c>
      <c r="G96" s="5">
        <f>G97</f>
        <v>0</v>
      </c>
      <c r="H96" s="5">
        <f t="shared" ref="H96:J96" si="33">H97</f>
        <v>0</v>
      </c>
      <c r="I96" s="5">
        <f t="shared" si="33"/>
        <v>0</v>
      </c>
      <c r="J96" s="5">
        <f t="shared" si="33"/>
        <v>0</v>
      </c>
      <c r="K96" s="69">
        <f t="shared" si="24"/>
        <v>0</v>
      </c>
      <c r="L96" s="69">
        <f t="shared" si="25"/>
        <v>0</v>
      </c>
    </row>
    <row r="97" spans="2:12" s="135" customFormat="1" x14ac:dyDescent="0.25">
      <c r="B97" s="9"/>
      <c r="C97" s="35"/>
      <c r="D97" s="9"/>
      <c r="E97" s="9">
        <v>3241</v>
      </c>
      <c r="F97" s="13" t="s">
        <v>123</v>
      </c>
      <c r="G97" s="132"/>
      <c r="H97" s="133">
        <f>'Programska klasifikacija'!F50+'Programska klasifikacija'!F98+'Programska klasifikacija'!F146+'Programska klasifikacija'!F194+'Programska klasifikacija'!F242</f>
        <v>0</v>
      </c>
      <c r="I97" s="133">
        <f>'Programska klasifikacija'!G50+'Programska klasifikacija'!G98+'Programska klasifikacija'!G146+'Programska klasifikacija'!G194+'Programska klasifikacija'!G242</f>
        <v>0</v>
      </c>
      <c r="J97" s="133">
        <f>'Programska klasifikacija'!H50+'Programska klasifikacija'!H98+'Programska klasifikacija'!H146+'Programska klasifikacija'!H194+'Programska klasifikacija'!H242</f>
        <v>0</v>
      </c>
      <c r="K97" s="134">
        <f t="shared" si="24"/>
        <v>0</v>
      </c>
      <c r="L97" s="134">
        <f t="shared" si="25"/>
        <v>0</v>
      </c>
    </row>
    <row r="98" spans="2:12" x14ac:dyDescent="0.25">
      <c r="B98" s="8"/>
      <c r="C98" s="25"/>
      <c r="D98" s="8">
        <v>329</v>
      </c>
      <c r="E98" s="8"/>
      <c r="F98" s="31" t="s">
        <v>133</v>
      </c>
      <c r="G98" s="5">
        <f>G99+G100+G101+G102+G103+G104+G105</f>
        <v>602.1</v>
      </c>
      <c r="H98" s="5">
        <f t="shared" ref="H98:J98" si="34">H99+H100+H101+H102+H103+H104+H105</f>
        <v>8114.63</v>
      </c>
      <c r="I98" s="5">
        <f t="shared" si="34"/>
        <v>8114.63</v>
      </c>
      <c r="J98" s="5">
        <f t="shared" si="34"/>
        <v>550.14</v>
      </c>
      <c r="K98" s="69">
        <f t="shared" si="24"/>
        <v>91.370204285002487</v>
      </c>
      <c r="L98" s="69">
        <f t="shared" si="25"/>
        <v>6.7796067103490856</v>
      </c>
    </row>
    <row r="99" spans="2:12" s="135" customFormat="1" x14ac:dyDescent="0.25">
      <c r="B99" s="9"/>
      <c r="C99" s="35"/>
      <c r="D99" s="9"/>
      <c r="E99" s="9">
        <v>3291</v>
      </c>
      <c r="F99" s="13" t="s">
        <v>134</v>
      </c>
      <c r="G99" s="132"/>
      <c r="H99" s="133">
        <f>'Programska klasifikacija'!F52+'Programska klasifikacija'!F100+'Programska klasifikacija'!F148+'Programska klasifikacija'!F196+'Programska klasifikacija'!F244</f>
        <v>0</v>
      </c>
      <c r="I99" s="133">
        <f>'Programska klasifikacija'!G52+'Programska klasifikacija'!G100+'Programska klasifikacija'!G148+'Programska klasifikacija'!G196+'Programska klasifikacija'!G244</f>
        <v>0</v>
      </c>
      <c r="J99" s="133">
        <f>'Programska klasifikacija'!H52+'Programska klasifikacija'!H100+'Programska klasifikacija'!H148+'Programska klasifikacija'!H196+'Programska klasifikacija'!H244</f>
        <v>0</v>
      </c>
      <c r="K99" s="134">
        <f t="shared" si="24"/>
        <v>0</v>
      </c>
      <c r="L99" s="134">
        <f t="shared" si="25"/>
        <v>0</v>
      </c>
    </row>
    <row r="100" spans="2:12" s="135" customFormat="1" x14ac:dyDescent="0.25">
      <c r="B100" s="9"/>
      <c r="C100" s="35"/>
      <c r="D100" s="9"/>
      <c r="E100" s="9">
        <v>3292</v>
      </c>
      <c r="F100" s="13" t="s">
        <v>135</v>
      </c>
      <c r="G100" s="132">
        <v>404.67</v>
      </c>
      <c r="H100" s="133">
        <f>'Programska klasifikacija'!F53+'Programska klasifikacija'!F101+'Programska klasifikacija'!F149+'Programska klasifikacija'!F197+'Programska klasifikacija'!F245</f>
        <v>6654.46</v>
      </c>
      <c r="I100" s="133">
        <f>'Programska klasifikacija'!G53+'Programska klasifikacija'!G101+'Programska klasifikacija'!G149+'Programska klasifikacija'!G197+'Programska klasifikacija'!G245</f>
        <v>6654.46</v>
      </c>
      <c r="J100" s="133">
        <f>'Programska klasifikacija'!H53+'Programska klasifikacija'!H101+'Programska klasifikacija'!H149+'Programska klasifikacija'!H197+'Programska klasifikacija'!H245</f>
        <v>271.38</v>
      </c>
      <c r="K100" s="134">
        <f t="shared" si="24"/>
        <v>67.062050559715331</v>
      </c>
      <c r="L100" s="134">
        <f t="shared" si="25"/>
        <v>4.0781671240040511</v>
      </c>
    </row>
    <row r="101" spans="2:12" s="135" customFormat="1" x14ac:dyDescent="0.25">
      <c r="B101" s="9"/>
      <c r="C101" s="35"/>
      <c r="D101" s="9"/>
      <c r="E101" s="9">
        <v>3293</v>
      </c>
      <c r="F101" s="13" t="s">
        <v>136</v>
      </c>
      <c r="G101" s="132"/>
      <c r="H101" s="133">
        <f>'Programska klasifikacija'!F54+'Programska klasifikacija'!F102+'Programska klasifikacija'!F150+'Programska klasifikacija'!F198+'Programska klasifikacija'!F246</f>
        <v>0</v>
      </c>
      <c r="I101" s="133">
        <f>'Programska klasifikacija'!G54+'Programska klasifikacija'!G102+'Programska klasifikacija'!G150+'Programska klasifikacija'!G198+'Programska klasifikacija'!G246</f>
        <v>0</v>
      </c>
      <c r="J101" s="133">
        <f>'Programska klasifikacija'!H54+'Programska klasifikacija'!H102+'Programska klasifikacija'!H150+'Programska klasifikacija'!H198+'Programska klasifikacija'!H246</f>
        <v>0</v>
      </c>
      <c r="K101" s="134">
        <f t="shared" si="24"/>
        <v>0</v>
      </c>
      <c r="L101" s="134">
        <f t="shared" si="25"/>
        <v>0</v>
      </c>
    </row>
    <row r="102" spans="2:12" s="135" customFormat="1" x14ac:dyDescent="0.25">
      <c r="B102" s="9"/>
      <c r="C102" s="35"/>
      <c r="D102" s="9"/>
      <c r="E102" s="9">
        <v>3294</v>
      </c>
      <c r="F102" s="13" t="s">
        <v>137</v>
      </c>
      <c r="G102" s="132"/>
      <c r="H102" s="133">
        <f>'Programska klasifikacija'!F55+'Programska klasifikacija'!F103+'Programska klasifikacija'!F151+'Programska klasifikacija'!F199+'Programska klasifikacija'!F247</f>
        <v>0</v>
      </c>
      <c r="I102" s="133">
        <f>'Programska klasifikacija'!G55+'Programska klasifikacija'!G103+'Programska klasifikacija'!G151+'Programska klasifikacija'!G199+'Programska klasifikacija'!G247</f>
        <v>0</v>
      </c>
      <c r="J102" s="133">
        <f>'Programska klasifikacija'!H55+'Programska klasifikacija'!H103+'Programska klasifikacija'!H151+'Programska klasifikacija'!H199+'Programska klasifikacija'!H247</f>
        <v>0</v>
      </c>
      <c r="K102" s="134">
        <f t="shared" si="24"/>
        <v>0</v>
      </c>
      <c r="L102" s="134">
        <f t="shared" si="25"/>
        <v>0</v>
      </c>
    </row>
    <row r="103" spans="2:12" s="135" customFormat="1" x14ac:dyDescent="0.25">
      <c r="B103" s="9"/>
      <c r="C103" s="35"/>
      <c r="D103" s="9"/>
      <c r="E103" s="9">
        <v>3295</v>
      </c>
      <c r="F103" s="13" t="s">
        <v>138</v>
      </c>
      <c r="G103" s="132"/>
      <c r="H103" s="133">
        <f>'Programska klasifikacija'!F56+'Programska klasifikacija'!F104+'Programska klasifikacija'!F152+'Programska klasifikacija'!F200+'Programska klasifikacija'!F248</f>
        <v>0</v>
      </c>
      <c r="I103" s="133">
        <f>'Programska klasifikacija'!G56+'Programska klasifikacija'!G104+'Programska klasifikacija'!G152+'Programska klasifikacija'!G200+'Programska klasifikacija'!G248</f>
        <v>0</v>
      </c>
      <c r="J103" s="133">
        <f>'Programska klasifikacija'!H56+'Programska klasifikacija'!H104+'Programska klasifikacija'!H152+'Programska klasifikacija'!H200+'Programska klasifikacija'!H248</f>
        <v>0</v>
      </c>
      <c r="K103" s="134">
        <f t="shared" si="24"/>
        <v>0</v>
      </c>
      <c r="L103" s="134">
        <f t="shared" si="25"/>
        <v>0</v>
      </c>
    </row>
    <row r="104" spans="2:12" s="135" customFormat="1" x14ac:dyDescent="0.25">
      <c r="B104" s="9"/>
      <c r="C104" s="35"/>
      <c r="D104" s="9"/>
      <c r="E104" s="9">
        <v>3296</v>
      </c>
      <c r="F104" s="9" t="s">
        <v>139</v>
      </c>
      <c r="G104" s="132"/>
      <c r="H104" s="133">
        <f>'Programska klasifikacija'!F57+'Programska klasifikacija'!F105+'Programska klasifikacija'!F153+'Programska klasifikacija'!F201+'Programska klasifikacija'!F249</f>
        <v>0</v>
      </c>
      <c r="I104" s="133">
        <f>'Programska klasifikacija'!G57+'Programska klasifikacija'!G105+'Programska klasifikacija'!G153+'Programska klasifikacija'!G201+'Programska klasifikacija'!G249</f>
        <v>0</v>
      </c>
      <c r="J104" s="133">
        <f>'Programska klasifikacija'!H57+'Programska klasifikacija'!H105+'Programska klasifikacija'!H153+'Programska klasifikacija'!H201+'Programska klasifikacija'!H249</f>
        <v>0</v>
      </c>
      <c r="K104" s="134">
        <f t="shared" si="24"/>
        <v>0</v>
      </c>
      <c r="L104" s="134">
        <f t="shared" si="25"/>
        <v>0</v>
      </c>
    </row>
    <row r="105" spans="2:12" s="135" customFormat="1" x14ac:dyDescent="0.25">
      <c r="B105" s="9"/>
      <c r="C105" s="35"/>
      <c r="D105" s="9"/>
      <c r="E105" s="9">
        <v>3299</v>
      </c>
      <c r="F105" s="9" t="s">
        <v>133</v>
      </c>
      <c r="G105" s="132">
        <v>197.43</v>
      </c>
      <c r="H105" s="133">
        <f>'Programska klasifikacija'!F58+'Programska klasifikacija'!F106+'Programska klasifikacija'!F154+'Programska klasifikacija'!F202+'Programska klasifikacija'!F250</f>
        <v>1460.17</v>
      </c>
      <c r="I105" s="133">
        <f>'Programska klasifikacija'!G58+'Programska klasifikacija'!G106+'Programska klasifikacija'!G154+'Programska klasifikacija'!G202+'Programska klasifikacija'!G250</f>
        <v>1460.17</v>
      </c>
      <c r="J105" s="133">
        <f>'Programska klasifikacija'!H58+'Programska klasifikacija'!H106+'Programska klasifikacija'!H154+'Programska klasifikacija'!H202+'Programska klasifikacija'!H250</f>
        <v>278.76</v>
      </c>
      <c r="K105" s="134">
        <f t="shared" si="24"/>
        <v>141.19434736362254</v>
      </c>
      <c r="L105" s="134">
        <f t="shared" si="25"/>
        <v>19.09092776868447</v>
      </c>
    </row>
    <row r="106" spans="2:12" x14ac:dyDescent="0.25">
      <c r="B106" s="8"/>
      <c r="C106" s="8">
        <v>34</v>
      </c>
      <c r="D106" s="9"/>
      <c r="E106" s="9"/>
      <c r="F106" s="9" t="s">
        <v>140</v>
      </c>
      <c r="G106" s="5">
        <f>G107</f>
        <v>236.96</v>
      </c>
      <c r="H106" s="5">
        <f t="shared" ref="H106:J106" si="35">H107</f>
        <v>531</v>
      </c>
      <c r="I106" s="5">
        <f t="shared" si="35"/>
        <v>531</v>
      </c>
      <c r="J106" s="5">
        <f t="shared" si="35"/>
        <v>211.47</v>
      </c>
      <c r="K106" s="69">
        <f t="shared" si="24"/>
        <v>89.242910195813636</v>
      </c>
      <c r="L106" s="69">
        <f t="shared" si="25"/>
        <v>39.824858757062145</v>
      </c>
    </row>
    <row r="107" spans="2:12" x14ac:dyDescent="0.25">
      <c r="B107" s="8"/>
      <c r="C107" s="25"/>
      <c r="D107" s="9">
        <v>343</v>
      </c>
      <c r="E107" s="9"/>
      <c r="F107" s="9" t="s">
        <v>141</v>
      </c>
      <c r="G107" s="5">
        <f>G108+G109+G110</f>
        <v>236.96</v>
      </c>
      <c r="H107" s="5">
        <f t="shared" ref="H107:J107" si="36">H108+H109+H110</f>
        <v>531</v>
      </c>
      <c r="I107" s="5">
        <f t="shared" si="36"/>
        <v>531</v>
      </c>
      <c r="J107" s="5">
        <f t="shared" si="36"/>
        <v>211.47</v>
      </c>
      <c r="K107" s="69">
        <f t="shared" si="24"/>
        <v>89.242910195813636</v>
      </c>
      <c r="L107" s="69">
        <f t="shared" si="25"/>
        <v>39.824858757062145</v>
      </c>
    </row>
    <row r="108" spans="2:12" s="135" customFormat="1" x14ac:dyDescent="0.25">
      <c r="B108" s="9"/>
      <c r="C108" s="35"/>
      <c r="D108" s="9"/>
      <c r="E108" s="9">
        <v>3431</v>
      </c>
      <c r="F108" s="9" t="s">
        <v>142</v>
      </c>
      <c r="G108" s="132">
        <v>236.96</v>
      </c>
      <c r="H108" s="133">
        <f>'Programska klasifikacija'!F61+'Programska klasifikacija'!F109+'Programska klasifikacija'!F157+'Programska klasifikacija'!F205+'Programska klasifikacija'!F253</f>
        <v>531</v>
      </c>
      <c r="I108" s="133">
        <f>'Programska klasifikacija'!G61+'Programska klasifikacija'!G109+'Programska klasifikacija'!G157+'Programska klasifikacija'!G205+'Programska klasifikacija'!G253</f>
        <v>531</v>
      </c>
      <c r="J108" s="133">
        <f>'Programska klasifikacija'!H61+'Programska klasifikacija'!H109+'Programska klasifikacija'!H157+'Programska klasifikacija'!H205+'Programska klasifikacija'!H253</f>
        <v>211.47</v>
      </c>
      <c r="K108" s="134">
        <f t="shared" si="24"/>
        <v>89.242910195813636</v>
      </c>
      <c r="L108" s="134">
        <f t="shared" si="25"/>
        <v>39.824858757062145</v>
      </c>
    </row>
    <row r="109" spans="2:12" s="135" customFormat="1" x14ac:dyDescent="0.25">
      <c r="B109" s="9"/>
      <c r="C109" s="35"/>
      <c r="D109" s="9"/>
      <c r="E109" s="9">
        <v>3433</v>
      </c>
      <c r="F109" s="9" t="s">
        <v>143</v>
      </c>
      <c r="G109" s="132"/>
      <c r="H109" s="133">
        <f>'Programska klasifikacija'!F62+'Programska klasifikacija'!F110+'Programska klasifikacija'!F158+'Programska klasifikacija'!F206+'Programska klasifikacija'!F254</f>
        <v>0</v>
      </c>
      <c r="I109" s="133">
        <f>'Programska klasifikacija'!G62+'Programska klasifikacija'!G110+'Programska klasifikacija'!G158+'Programska klasifikacija'!G206+'Programska klasifikacija'!G254</f>
        <v>0</v>
      </c>
      <c r="J109" s="133">
        <f>'Programska klasifikacija'!H62+'Programska klasifikacija'!H110+'Programska klasifikacija'!H158+'Programska klasifikacija'!H206+'Programska klasifikacija'!H254</f>
        <v>0</v>
      </c>
      <c r="K109" s="134">
        <f t="shared" si="24"/>
        <v>0</v>
      </c>
      <c r="L109" s="134">
        <f t="shared" si="25"/>
        <v>0</v>
      </c>
    </row>
    <row r="110" spans="2:12" s="135" customFormat="1" x14ac:dyDescent="0.25">
      <c r="B110" s="9"/>
      <c r="C110" s="35"/>
      <c r="D110" s="9"/>
      <c r="E110" s="9">
        <v>3434</v>
      </c>
      <c r="F110" s="9" t="s">
        <v>144</v>
      </c>
      <c r="G110" s="132"/>
      <c r="H110" s="133">
        <f>'Programska klasifikacija'!F63+'Programska klasifikacija'!F111+'Programska klasifikacija'!F159+'Programska klasifikacija'!F207+'Programska klasifikacija'!F255</f>
        <v>0</v>
      </c>
      <c r="I110" s="133">
        <f>'Programska klasifikacija'!G63+'Programska klasifikacija'!G111+'Programska klasifikacija'!G159+'Programska klasifikacija'!G207+'Programska klasifikacija'!G255</f>
        <v>0</v>
      </c>
      <c r="J110" s="133">
        <f>'Programska klasifikacija'!H63+'Programska klasifikacija'!H111+'Programska klasifikacija'!H159+'Programska klasifikacija'!H207+'Programska klasifikacija'!H255</f>
        <v>0</v>
      </c>
      <c r="K110" s="134">
        <f t="shared" si="24"/>
        <v>0</v>
      </c>
      <c r="L110" s="134">
        <f t="shared" si="25"/>
        <v>0</v>
      </c>
    </row>
    <row r="111" spans="2:12" s="37" customFormat="1" x14ac:dyDescent="0.25">
      <c r="B111" s="121">
        <v>4</v>
      </c>
      <c r="C111" s="121"/>
      <c r="D111" s="121"/>
      <c r="E111" s="121"/>
      <c r="F111" s="122" t="s">
        <v>6</v>
      </c>
      <c r="G111" s="117">
        <f>G112+G115+G127</f>
        <v>0</v>
      </c>
      <c r="H111" s="117">
        <f t="shared" ref="H111:J111" si="37">H112+H115+H127</f>
        <v>29483.62</v>
      </c>
      <c r="I111" s="117">
        <f t="shared" si="37"/>
        <v>29483.62</v>
      </c>
      <c r="J111" s="117">
        <f t="shared" si="37"/>
        <v>0</v>
      </c>
      <c r="K111" s="118">
        <f t="shared" si="24"/>
        <v>0</v>
      </c>
      <c r="L111" s="118">
        <f t="shared" si="25"/>
        <v>0</v>
      </c>
    </row>
    <row r="112" spans="2:12" ht="25.5" x14ac:dyDescent="0.25">
      <c r="B112" s="11"/>
      <c r="C112" s="11">
        <v>41</v>
      </c>
      <c r="D112" s="11"/>
      <c r="E112" s="11"/>
      <c r="F112" s="24" t="s">
        <v>7</v>
      </c>
      <c r="G112" s="5">
        <f>G113</f>
        <v>0</v>
      </c>
      <c r="H112" s="5">
        <f t="shared" ref="H112:J113" si="38">H113</f>
        <v>0</v>
      </c>
      <c r="I112" s="5">
        <f t="shared" si="38"/>
        <v>0</v>
      </c>
      <c r="J112" s="5">
        <f t="shared" si="38"/>
        <v>0</v>
      </c>
      <c r="K112" s="69">
        <f t="shared" si="24"/>
        <v>0</v>
      </c>
      <c r="L112" s="69">
        <f t="shared" si="25"/>
        <v>0</v>
      </c>
    </row>
    <row r="113" spans="2:12" x14ac:dyDescent="0.25">
      <c r="B113" s="11"/>
      <c r="C113" s="11"/>
      <c r="D113" s="8">
        <v>412</v>
      </c>
      <c r="E113" s="8"/>
      <c r="F113" s="8" t="s">
        <v>145</v>
      </c>
      <c r="G113" s="5">
        <f>G114</f>
        <v>0</v>
      </c>
      <c r="H113" s="5">
        <f t="shared" si="38"/>
        <v>0</v>
      </c>
      <c r="I113" s="5">
        <f t="shared" si="38"/>
        <v>0</v>
      </c>
      <c r="J113" s="5">
        <f t="shared" si="38"/>
        <v>0</v>
      </c>
      <c r="K113" s="69">
        <f t="shared" si="24"/>
        <v>0</v>
      </c>
      <c r="L113" s="69">
        <f t="shared" si="25"/>
        <v>0</v>
      </c>
    </row>
    <row r="114" spans="2:12" s="135" customFormat="1" x14ac:dyDescent="0.25">
      <c r="B114" s="136"/>
      <c r="C114" s="136"/>
      <c r="D114" s="9"/>
      <c r="E114" s="9">
        <v>4123</v>
      </c>
      <c r="F114" s="9" t="s">
        <v>146</v>
      </c>
      <c r="G114" s="132"/>
      <c r="H114" s="133">
        <f>'Programska klasifikacija'!F261+'Programska klasifikacija'!F280+'Programska klasifikacija'!F299+'Programska klasifikacija'!F318+'Programska klasifikacija'!F337</f>
        <v>0</v>
      </c>
      <c r="I114" s="133">
        <f>'Programska klasifikacija'!G261+'Programska klasifikacija'!G280+'Programska klasifikacija'!G299+'Programska klasifikacija'!G318+'Programska klasifikacija'!G337</f>
        <v>0</v>
      </c>
      <c r="J114" s="133">
        <f>'Programska klasifikacija'!H261+'Programska klasifikacija'!H280+'Programska klasifikacija'!H299+'Programska klasifikacija'!H318+'Programska klasifikacija'!H337</f>
        <v>0</v>
      </c>
      <c r="K114" s="134">
        <f t="shared" si="24"/>
        <v>0</v>
      </c>
      <c r="L114" s="134">
        <f t="shared" si="25"/>
        <v>0</v>
      </c>
    </row>
    <row r="115" spans="2:12" x14ac:dyDescent="0.25">
      <c r="B115" s="11"/>
      <c r="C115" s="11">
        <v>42</v>
      </c>
      <c r="D115" s="8"/>
      <c r="E115" s="8"/>
      <c r="F115" s="8" t="s">
        <v>147</v>
      </c>
      <c r="G115" s="5">
        <f>G116+G118+G125</f>
        <v>0</v>
      </c>
      <c r="H115" s="5">
        <f t="shared" ref="H115:J115" si="39">H116+H118+H125</f>
        <v>24174.71</v>
      </c>
      <c r="I115" s="5">
        <f t="shared" si="39"/>
        <v>24174.71</v>
      </c>
      <c r="J115" s="5">
        <f t="shared" si="39"/>
        <v>0</v>
      </c>
      <c r="K115" s="69">
        <f t="shared" si="24"/>
        <v>0</v>
      </c>
      <c r="L115" s="69">
        <f t="shared" si="25"/>
        <v>0</v>
      </c>
    </row>
    <row r="116" spans="2:12" x14ac:dyDescent="0.25">
      <c r="B116" s="11"/>
      <c r="C116" s="11"/>
      <c r="D116" s="8">
        <v>421</v>
      </c>
      <c r="E116" s="8"/>
      <c r="F116" s="8" t="s">
        <v>148</v>
      </c>
      <c r="G116" s="5">
        <f>G117</f>
        <v>0</v>
      </c>
      <c r="H116" s="5">
        <f t="shared" ref="H116:J116" si="40">H117</f>
        <v>0</v>
      </c>
      <c r="I116" s="5">
        <f t="shared" si="40"/>
        <v>0</v>
      </c>
      <c r="J116" s="5">
        <f t="shared" si="40"/>
        <v>0</v>
      </c>
      <c r="K116" s="69">
        <f t="shared" si="24"/>
        <v>0</v>
      </c>
      <c r="L116" s="69">
        <f t="shared" si="25"/>
        <v>0</v>
      </c>
    </row>
    <row r="117" spans="2:12" s="135" customFormat="1" x14ac:dyDescent="0.25">
      <c r="B117" s="136"/>
      <c r="C117" s="136"/>
      <c r="D117" s="9"/>
      <c r="E117" s="9">
        <v>4214</v>
      </c>
      <c r="F117" s="9" t="s">
        <v>149</v>
      </c>
      <c r="G117" s="132"/>
      <c r="H117" s="133">
        <f>'Programska klasifikacija'!F264+'Programska klasifikacija'!F283+'Programska klasifikacija'!F302+'Programska klasifikacija'!F321+'Programska klasifikacija'!F340</f>
        <v>0</v>
      </c>
      <c r="I117" s="133">
        <f>'Programska klasifikacija'!G264+'Programska klasifikacija'!G283+'Programska klasifikacija'!G302+'Programska klasifikacija'!G321+'Programska klasifikacija'!G340</f>
        <v>0</v>
      </c>
      <c r="J117" s="133">
        <f>'Programska klasifikacija'!H264+'Programska klasifikacija'!H283+'Programska klasifikacija'!H302+'Programska klasifikacija'!H321+'Programska klasifikacija'!H340</f>
        <v>0</v>
      </c>
      <c r="K117" s="134">
        <f t="shared" si="24"/>
        <v>0</v>
      </c>
      <c r="L117" s="134">
        <f t="shared" si="25"/>
        <v>0</v>
      </c>
    </row>
    <row r="118" spans="2:12" x14ac:dyDescent="0.25">
      <c r="B118" s="11"/>
      <c r="C118" s="11"/>
      <c r="D118" s="8">
        <v>422</v>
      </c>
      <c r="E118" s="8"/>
      <c r="F118" s="8" t="s">
        <v>150</v>
      </c>
      <c r="G118" s="5">
        <f>G119+G120+G121+G122+G123+G124</f>
        <v>0</v>
      </c>
      <c r="H118" s="5">
        <f t="shared" ref="H118:J118" si="41">H119+H120+H121+H122+H123+H124</f>
        <v>2521.73</v>
      </c>
      <c r="I118" s="5">
        <f t="shared" si="41"/>
        <v>2521.73</v>
      </c>
      <c r="J118" s="5">
        <f t="shared" si="41"/>
        <v>0</v>
      </c>
      <c r="K118" s="69">
        <f t="shared" si="24"/>
        <v>0</v>
      </c>
      <c r="L118" s="69">
        <f t="shared" si="25"/>
        <v>0</v>
      </c>
    </row>
    <row r="119" spans="2:12" s="135" customFormat="1" x14ac:dyDescent="0.25">
      <c r="B119" s="136"/>
      <c r="C119" s="136"/>
      <c r="D119" s="9"/>
      <c r="E119" s="9">
        <v>4221</v>
      </c>
      <c r="F119" s="9" t="s">
        <v>152</v>
      </c>
      <c r="G119" s="132"/>
      <c r="H119" s="133">
        <f>'Programska klasifikacija'!F266+'Programska klasifikacija'!F285+'Programska klasifikacija'!F304+'Programska klasifikacija'!F323+'Programska klasifikacija'!F342</f>
        <v>929.06</v>
      </c>
      <c r="I119" s="133">
        <f>'Programska klasifikacija'!G266+'Programska klasifikacija'!G285+'Programska klasifikacija'!G304+'Programska klasifikacija'!G323+'Programska klasifikacija'!G342</f>
        <v>929.06</v>
      </c>
      <c r="J119" s="133">
        <f>'Programska klasifikacija'!H266+'Programska klasifikacija'!H285+'Programska klasifikacija'!H304+'Programska klasifikacija'!H323+'Programska klasifikacija'!H342</f>
        <v>0</v>
      </c>
      <c r="K119" s="134">
        <f t="shared" si="24"/>
        <v>0</v>
      </c>
      <c r="L119" s="134">
        <f t="shared" si="25"/>
        <v>0</v>
      </c>
    </row>
    <row r="120" spans="2:12" s="135" customFormat="1" x14ac:dyDescent="0.25">
      <c r="B120" s="136"/>
      <c r="C120" s="136"/>
      <c r="D120" s="9"/>
      <c r="E120" s="9">
        <v>4222</v>
      </c>
      <c r="F120" s="9" t="s">
        <v>153</v>
      </c>
      <c r="G120" s="132"/>
      <c r="H120" s="133">
        <f>'Programska klasifikacija'!F267+'Programska klasifikacija'!F286+'Programska klasifikacija'!F305+'Programska klasifikacija'!F324+'Programska klasifikacija'!F343</f>
        <v>0</v>
      </c>
      <c r="I120" s="133">
        <f>'Programska klasifikacija'!G267+'Programska klasifikacija'!G286+'Programska klasifikacija'!G305+'Programska klasifikacija'!G324+'Programska klasifikacija'!G343</f>
        <v>0</v>
      </c>
      <c r="J120" s="133">
        <f>'Programska klasifikacija'!H267+'Programska klasifikacija'!H286+'Programska klasifikacija'!H305+'Programska klasifikacija'!H324+'Programska klasifikacija'!H343</f>
        <v>0</v>
      </c>
      <c r="K120" s="134">
        <f t="shared" si="24"/>
        <v>0</v>
      </c>
      <c r="L120" s="134">
        <f t="shared" si="25"/>
        <v>0</v>
      </c>
    </row>
    <row r="121" spans="2:12" s="135" customFormat="1" x14ac:dyDescent="0.25">
      <c r="B121" s="136"/>
      <c r="C121" s="136"/>
      <c r="D121" s="9"/>
      <c r="E121" s="9">
        <v>4223</v>
      </c>
      <c r="F121" s="9" t="s">
        <v>154</v>
      </c>
      <c r="G121" s="132"/>
      <c r="H121" s="133">
        <f>'Programska klasifikacija'!F268+'Programska klasifikacija'!F287+'Programska klasifikacija'!F306+'Programska klasifikacija'!F325+'Programska klasifikacija'!F344</f>
        <v>1592.67</v>
      </c>
      <c r="I121" s="133">
        <f>'Programska klasifikacija'!G268+'Programska klasifikacija'!G287+'Programska klasifikacija'!G306+'Programska klasifikacija'!G325+'Programska klasifikacija'!G344</f>
        <v>1592.67</v>
      </c>
      <c r="J121" s="133">
        <f>'Programska klasifikacija'!H268+'Programska klasifikacija'!H287+'Programska klasifikacija'!H306+'Programska klasifikacija'!H325+'Programska klasifikacija'!H344</f>
        <v>0</v>
      </c>
      <c r="K121" s="134">
        <f t="shared" si="24"/>
        <v>0</v>
      </c>
      <c r="L121" s="134">
        <f t="shared" si="25"/>
        <v>0</v>
      </c>
    </row>
    <row r="122" spans="2:12" s="135" customFormat="1" x14ac:dyDescent="0.25">
      <c r="B122" s="136"/>
      <c r="C122" s="136"/>
      <c r="D122" s="9"/>
      <c r="E122" s="9">
        <v>4225</v>
      </c>
      <c r="F122" s="9" t="s">
        <v>155</v>
      </c>
      <c r="G122" s="132"/>
      <c r="H122" s="133">
        <f>'Programska klasifikacija'!F269+'Programska klasifikacija'!F288+'Programska klasifikacija'!F307+'Programska klasifikacija'!F326+'Programska klasifikacija'!F345</f>
        <v>0</v>
      </c>
      <c r="I122" s="133">
        <f>'Programska klasifikacija'!G269+'Programska klasifikacija'!G288+'Programska klasifikacija'!G307+'Programska klasifikacija'!G326+'Programska klasifikacija'!G345</f>
        <v>0</v>
      </c>
      <c r="J122" s="133">
        <f>'Programska klasifikacija'!H269+'Programska klasifikacija'!H288+'Programska klasifikacija'!H307+'Programska klasifikacija'!H326+'Programska klasifikacija'!H345</f>
        <v>0</v>
      </c>
      <c r="K122" s="134">
        <f t="shared" si="24"/>
        <v>0</v>
      </c>
      <c r="L122" s="134">
        <f t="shared" si="25"/>
        <v>0</v>
      </c>
    </row>
    <row r="123" spans="2:12" s="135" customFormat="1" x14ac:dyDescent="0.25">
      <c r="B123" s="136"/>
      <c r="C123" s="136"/>
      <c r="D123" s="9"/>
      <c r="E123" s="9">
        <v>4226</v>
      </c>
      <c r="F123" s="9" t="s">
        <v>156</v>
      </c>
      <c r="G123" s="132"/>
      <c r="H123" s="133">
        <f>'Programska klasifikacija'!F270+'Programska klasifikacija'!F289+'Programska klasifikacija'!F308+'Programska klasifikacija'!F327+'Programska klasifikacija'!F346</f>
        <v>0</v>
      </c>
      <c r="I123" s="133">
        <f>'Programska klasifikacija'!G270+'Programska klasifikacija'!G289+'Programska klasifikacija'!G308+'Programska klasifikacija'!G327+'Programska klasifikacija'!G346</f>
        <v>0</v>
      </c>
      <c r="J123" s="133">
        <f>'Programska klasifikacija'!H270+'Programska klasifikacija'!H289+'Programska klasifikacija'!H308+'Programska klasifikacija'!H327+'Programska klasifikacija'!H346</f>
        <v>0</v>
      </c>
      <c r="K123" s="134">
        <f t="shared" si="24"/>
        <v>0</v>
      </c>
      <c r="L123" s="134">
        <f t="shared" si="25"/>
        <v>0</v>
      </c>
    </row>
    <row r="124" spans="2:12" s="135" customFormat="1" x14ac:dyDescent="0.25">
      <c r="B124" s="136"/>
      <c r="C124" s="136"/>
      <c r="D124" s="9"/>
      <c r="E124" s="9">
        <v>4227</v>
      </c>
      <c r="F124" s="9" t="s">
        <v>157</v>
      </c>
      <c r="G124" s="132"/>
      <c r="H124" s="133">
        <f>'Programska klasifikacija'!F271+'Programska klasifikacija'!F290+'Programska klasifikacija'!F309+'Programska klasifikacija'!F328+'Programska klasifikacija'!F347</f>
        <v>0</v>
      </c>
      <c r="I124" s="133">
        <f>'Programska klasifikacija'!G271+'Programska klasifikacija'!G290+'Programska klasifikacija'!G309+'Programska klasifikacija'!G328+'Programska klasifikacija'!G347</f>
        <v>0</v>
      </c>
      <c r="J124" s="133">
        <f>'Programska klasifikacija'!H271+'Programska klasifikacija'!H290+'Programska klasifikacija'!H309+'Programska klasifikacija'!H328+'Programska klasifikacija'!H347</f>
        <v>0</v>
      </c>
      <c r="K124" s="134">
        <f t="shared" si="24"/>
        <v>0</v>
      </c>
      <c r="L124" s="134">
        <f t="shared" si="25"/>
        <v>0</v>
      </c>
    </row>
    <row r="125" spans="2:12" x14ac:dyDescent="0.25">
      <c r="B125" s="11"/>
      <c r="C125" s="11"/>
      <c r="D125" s="8">
        <v>423</v>
      </c>
      <c r="E125" s="8"/>
      <c r="F125" s="8" t="s">
        <v>151</v>
      </c>
      <c r="G125" s="5">
        <f>G126</f>
        <v>0</v>
      </c>
      <c r="H125" s="5">
        <f t="shared" ref="H125:J125" si="42">H126</f>
        <v>21652.98</v>
      </c>
      <c r="I125" s="5">
        <f t="shared" si="42"/>
        <v>21652.98</v>
      </c>
      <c r="J125" s="5">
        <f t="shared" si="42"/>
        <v>0</v>
      </c>
      <c r="K125" s="69">
        <f t="shared" si="24"/>
        <v>0</v>
      </c>
      <c r="L125" s="69">
        <f t="shared" si="25"/>
        <v>0</v>
      </c>
    </row>
    <row r="126" spans="2:12" s="135" customFormat="1" x14ac:dyDescent="0.25">
      <c r="B126" s="136"/>
      <c r="C126" s="136"/>
      <c r="D126" s="9"/>
      <c r="E126" s="9">
        <v>4231</v>
      </c>
      <c r="F126" s="9" t="s">
        <v>158</v>
      </c>
      <c r="G126" s="132"/>
      <c r="H126" s="133">
        <f>'Programska klasifikacija'!F273+'Programska klasifikacija'!F292+'Programska klasifikacija'!F311+'Programska klasifikacija'!F330+'Programska klasifikacija'!F349</f>
        <v>21652.98</v>
      </c>
      <c r="I126" s="133">
        <f>'Programska klasifikacija'!G273+'Programska klasifikacija'!G292+'Programska klasifikacija'!G311+'Programska klasifikacija'!G330+'Programska klasifikacija'!G349</f>
        <v>21652.98</v>
      </c>
      <c r="J126" s="133">
        <f>'Programska klasifikacija'!H273+'Programska klasifikacija'!H292+'Programska klasifikacija'!H311+'Programska klasifikacija'!H330+'Programska klasifikacija'!H349</f>
        <v>0</v>
      </c>
      <c r="K126" s="134">
        <f t="shared" si="24"/>
        <v>0</v>
      </c>
      <c r="L126" s="134">
        <f t="shared" si="25"/>
        <v>0</v>
      </c>
    </row>
    <row r="127" spans="2:12" x14ac:dyDescent="0.25">
      <c r="B127" s="11"/>
      <c r="C127" s="11">
        <v>45</v>
      </c>
      <c r="D127" s="8"/>
      <c r="E127" s="8"/>
      <c r="F127" s="8" t="s">
        <v>159</v>
      </c>
      <c r="G127" s="5">
        <f>G128</f>
        <v>0</v>
      </c>
      <c r="H127" s="5">
        <f t="shared" ref="H127:J128" si="43">H128</f>
        <v>5308.91</v>
      </c>
      <c r="I127" s="5">
        <f t="shared" si="43"/>
        <v>5308.91</v>
      </c>
      <c r="J127" s="5">
        <f t="shared" si="43"/>
        <v>0</v>
      </c>
      <c r="K127" s="69">
        <f t="shared" si="24"/>
        <v>0</v>
      </c>
      <c r="L127" s="69">
        <f t="shared" si="25"/>
        <v>0</v>
      </c>
    </row>
    <row r="128" spans="2:12" x14ac:dyDescent="0.25">
      <c r="B128" s="11"/>
      <c r="C128" s="11"/>
      <c r="D128" s="8">
        <v>451</v>
      </c>
      <c r="E128" s="8"/>
      <c r="F128" s="8" t="s">
        <v>160</v>
      </c>
      <c r="G128" s="5"/>
      <c r="H128" s="5">
        <f>H129</f>
        <v>5308.91</v>
      </c>
      <c r="I128" s="5">
        <f t="shared" si="43"/>
        <v>5308.91</v>
      </c>
      <c r="J128" s="5">
        <f t="shared" si="43"/>
        <v>0</v>
      </c>
      <c r="K128" s="69">
        <f t="shared" si="24"/>
        <v>0</v>
      </c>
      <c r="L128" s="69">
        <f t="shared" si="25"/>
        <v>0</v>
      </c>
    </row>
    <row r="129" spans="2:12" s="135" customFormat="1" x14ac:dyDescent="0.25">
      <c r="B129" s="136"/>
      <c r="C129" s="136"/>
      <c r="D129" s="9"/>
      <c r="E129" s="9">
        <v>4511</v>
      </c>
      <c r="F129" s="9" t="s">
        <v>160</v>
      </c>
      <c r="G129" s="132"/>
      <c r="H129" s="133">
        <f>'Programska klasifikacija'!F275+'Programska klasifikacija'!F294+'Programska klasifikacija'!F313+'Programska klasifikacija'!F332+'Programska klasifikacija'!F351</f>
        <v>5308.91</v>
      </c>
      <c r="I129" s="133">
        <f>'Programska klasifikacija'!G275+'Programska klasifikacija'!G294+'Programska klasifikacija'!G313+'Programska klasifikacija'!G332+'Programska klasifikacija'!G351</f>
        <v>5308.91</v>
      </c>
      <c r="J129" s="133">
        <f>'Programska klasifikacija'!H275+'Programska klasifikacija'!H294+'Programska klasifikacija'!H313+'Programska klasifikacija'!H332+'Programska klasifikacija'!H351</f>
        <v>0</v>
      </c>
      <c r="K129" s="134">
        <f t="shared" si="24"/>
        <v>0</v>
      </c>
      <c r="L129" s="134">
        <f t="shared" si="25"/>
        <v>0</v>
      </c>
    </row>
  </sheetData>
  <mergeCells count="7">
    <mergeCell ref="B8:F8"/>
    <mergeCell ref="B9:F9"/>
    <mergeCell ref="B61:F61"/>
    <mergeCell ref="B62:F62"/>
    <mergeCell ref="B2:L2"/>
    <mergeCell ref="B4:L4"/>
    <mergeCell ref="B6:L6"/>
  </mergeCells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32"/>
  <sheetViews>
    <sheetView zoomScale="87" zoomScaleNormal="87" workbookViewId="0">
      <selection activeCell="E37" sqref="E3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48" t="s">
        <v>38</v>
      </c>
      <c r="C2" s="148"/>
      <c r="D2" s="148"/>
      <c r="E2" s="148"/>
      <c r="F2" s="148"/>
      <c r="G2" s="148"/>
      <c r="H2" s="148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2" t="s">
        <v>8</v>
      </c>
      <c r="C4" s="42" t="s">
        <v>59</v>
      </c>
      <c r="D4" s="42" t="s">
        <v>48</v>
      </c>
      <c r="E4" s="42" t="s">
        <v>45</v>
      </c>
      <c r="F4" s="42" t="s">
        <v>60</v>
      </c>
      <c r="G4" s="42" t="s">
        <v>18</v>
      </c>
      <c r="H4" s="42" t="s">
        <v>46</v>
      </c>
    </row>
    <row r="5" spans="2:8" x14ac:dyDescent="0.25"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20</v>
      </c>
      <c r="H5" s="42" t="s">
        <v>21</v>
      </c>
    </row>
    <row r="6" spans="2:8" x14ac:dyDescent="0.25">
      <c r="B6" s="100" t="s">
        <v>37</v>
      </c>
      <c r="C6" s="101">
        <f>C7+C11+C15</f>
        <v>21847.39</v>
      </c>
      <c r="D6" s="101">
        <f t="shared" ref="D6:F6" si="0">D7+D11+D15</f>
        <v>526848.78</v>
      </c>
      <c r="E6" s="101">
        <f t="shared" si="0"/>
        <v>526848.78</v>
      </c>
      <c r="F6" s="101">
        <f t="shared" si="0"/>
        <v>278978.67</v>
      </c>
      <c r="G6" s="102">
        <f>IFERROR(F6/C6*100,0)</f>
        <v>1276.9427835544657</v>
      </c>
      <c r="H6" s="102">
        <f>IFERROR(F6/E6*100,0)</f>
        <v>52.952323435198991</v>
      </c>
    </row>
    <row r="7" spans="2:8" s="37" customFormat="1" x14ac:dyDescent="0.25">
      <c r="B7" s="126" t="s">
        <v>35</v>
      </c>
      <c r="C7" s="129">
        <f>C8+C9</f>
        <v>12276.39</v>
      </c>
      <c r="D7" s="129">
        <f t="shared" ref="D7:F7" si="1">D8+D9</f>
        <v>474423.28</v>
      </c>
      <c r="E7" s="129">
        <f t="shared" si="1"/>
        <v>474423.28</v>
      </c>
      <c r="F7" s="129">
        <f t="shared" si="1"/>
        <v>265249.71999999997</v>
      </c>
      <c r="G7" s="130">
        <f t="shared" ref="G7:G31" si="2">IFERROR(F7/C7*100,0)</f>
        <v>2160.6491810703305</v>
      </c>
      <c r="H7" s="130">
        <f t="shared" ref="H7:H31" si="3">IFERROR(F7/E7*100,0)</f>
        <v>55.909929209207434</v>
      </c>
    </row>
    <row r="8" spans="2:8" x14ac:dyDescent="0.25">
      <c r="B8" s="34" t="s">
        <v>161</v>
      </c>
      <c r="C8" s="98">
        <v>12276.39</v>
      </c>
      <c r="D8" s="5">
        <f>'Programska klasifikacija'!F9</f>
        <v>474423.28</v>
      </c>
      <c r="E8" s="5">
        <f>'Programska klasifikacija'!G9</f>
        <v>474423.28</v>
      </c>
      <c r="F8" s="5">
        <f>'Programska klasifikacija'!H9</f>
        <v>265241.08999999997</v>
      </c>
      <c r="G8" s="69">
        <f t="shared" si="2"/>
        <v>2160.5788835317221</v>
      </c>
      <c r="H8" s="69">
        <f t="shared" si="3"/>
        <v>55.908110158506538</v>
      </c>
    </row>
    <row r="9" spans="2:8" x14ac:dyDescent="0.25">
      <c r="B9" s="33" t="s">
        <v>241</v>
      </c>
      <c r="C9" s="98"/>
      <c r="D9" s="5">
        <f>'Programska klasifikacija'!F10</f>
        <v>0</v>
      </c>
      <c r="E9" s="5">
        <f>'Programska klasifikacija'!G10</f>
        <v>0</v>
      </c>
      <c r="F9" s="5">
        <f>'Programska klasifikacija'!H10</f>
        <v>8.6300000000000008</v>
      </c>
      <c r="G9" s="69">
        <f t="shared" ref="G9" si="4">IFERROR(F9/C9*100,0)</f>
        <v>0</v>
      </c>
      <c r="H9" s="69">
        <f t="shared" ref="H9" si="5">IFERROR(F9/E9*100,0)</f>
        <v>0</v>
      </c>
    </row>
    <row r="10" spans="2:8" x14ac:dyDescent="0.25">
      <c r="B10" s="33"/>
      <c r="C10" s="5"/>
      <c r="D10" s="5"/>
      <c r="E10" s="5"/>
      <c r="F10" s="97"/>
      <c r="G10" s="69">
        <f t="shared" si="2"/>
        <v>0</v>
      </c>
      <c r="H10" s="69">
        <f t="shared" si="3"/>
        <v>0</v>
      </c>
    </row>
    <row r="11" spans="2:8" s="37" customFormat="1" x14ac:dyDescent="0.25">
      <c r="B11" s="126" t="s">
        <v>34</v>
      </c>
      <c r="C11" s="129">
        <f>C12+C13+C14</f>
        <v>3937</v>
      </c>
      <c r="D11" s="129">
        <f t="shared" ref="D11:F11" si="6">D12+D13+D14</f>
        <v>42471.29</v>
      </c>
      <c r="E11" s="129">
        <f t="shared" si="6"/>
        <v>42471.29</v>
      </c>
      <c r="F11" s="129">
        <f t="shared" si="6"/>
        <v>5910.88</v>
      </c>
      <c r="G11" s="130">
        <f t="shared" si="2"/>
        <v>150.13665227330455</v>
      </c>
      <c r="H11" s="130">
        <f t="shared" si="3"/>
        <v>13.917354523491046</v>
      </c>
    </row>
    <row r="12" spans="2:8" x14ac:dyDescent="0.25">
      <c r="B12" s="32" t="s">
        <v>162</v>
      </c>
      <c r="C12" s="98">
        <v>3937</v>
      </c>
      <c r="D12" s="5">
        <f>'Programska klasifikacija'!F11</f>
        <v>42471.29</v>
      </c>
      <c r="E12" s="5">
        <f>'Programska klasifikacija'!G11</f>
        <v>42471.29</v>
      </c>
      <c r="F12" s="5">
        <f>'Programska klasifikacija'!H11</f>
        <v>5910.88</v>
      </c>
      <c r="G12" s="69">
        <f t="shared" si="2"/>
        <v>150.13665227330455</v>
      </c>
      <c r="H12" s="69">
        <f t="shared" si="3"/>
        <v>13.917354523491046</v>
      </c>
    </row>
    <row r="13" spans="2:8" x14ac:dyDescent="0.25">
      <c r="B13" s="32" t="s">
        <v>164</v>
      </c>
      <c r="C13" s="98"/>
      <c r="D13" s="5"/>
      <c r="E13" s="5"/>
      <c r="F13" s="5"/>
      <c r="G13" s="69">
        <f t="shared" si="2"/>
        <v>0</v>
      </c>
      <c r="H13" s="69">
        <f t="shared" si="3"/>
        <v>0</v>
      </c>
    </row>
    <row r="14" spans="2:8" x14ac:dyDescent="0.25">
      <c r="B14" s="32"/>
      <c r="C14" s="5"/>
      <c r="D14" s="5"/>
      <c r="E14" s="6"/>
      <c r="F14" s="6"/>
      <c r="G14" s="145">
        <f t="shared" si="2"/>
        <v>0</v>
      </c>
      <c r="H14" s="145">
        <f t="shared" si="3"/>
        <v>0</v>
      </c>
    </row>
    <row r="15" spans="2:8" s="37" customFormat="1" x14ac:dyDescent="0.25">
      <c r="B15" s="126" t="s">
        <v>163</v>
      </c>
      <c r="C15" s="129">
        <f>C16+C17+C18</f>
        <v>5634</v>
      </c>
      <c r="D15" s="129">
        <f t="shared" ref="D15:F15" si="7">D16+D17+D18</f>
        <v>9954.2099999999991</v>
      </c>
      <c r="E15" s="129">
        <f t="shared" si="7"/>
        <v>9954.2099999999991</v>
      </c>
      <c r="F15" s="129">
        <f t="shared" si="7"/>
        <v>7818.07</v>
      </c>
      <c r="G15" s="130">
        <f t="shared" si="2"/>
        <v>138.7658856940007</v>
      </c>
      <c r="H15" s="130">
        <f t="shared" si="3"/>
        <v>78.540336199457315</v>
      </c>
    </row>
    <row r="16" spans="2:8" ht="25.5" x14ac:dyDescent="0.25">
      <c r="B16" s="32" t="s">
        <v>230</v>
      </c>
      <c r="C16" s="98">
        <v>5634</v>
      </c>
      <c r="D16" s="5">
        <f>'Programska klasifikacija'!F12</f>
        <v>0</v>
      </c>
      <c r="E16" s="5">
        <f>'Programska klasifikacija'!G12</f>
        <v>9954.2099999999991</v>
      </c>
      <c r="F16" s="5">
        <f>'Programska klasifikacija'!H12</f>
        <v>7818.07</v>
      </c>
      <c r="G16" s="69">
        <f t="shared" si="2"/>
        <v>138.7658856940007</v>
      </c>
      <c r="H16" s="69">
        <f t="shared" si="3"/>
        <v>78.540336199457315</v>
      </c>
    </row>
    <row r="17" spans="2:8" ht="25.5" x14ac:dyDescent="0.25">
      <c r="B17" s="32" t="s">
        <v>232</v>
      </c>
      <c r="C17" s="98"/>
      <c r="D17" s="5">
        <f>'Programska klasifikacija'!F13</f>
        <v>9954.2099999999991</v>
      </c>
      <c r="E17" s="5">
        <f>'Programska klasifikacija'!G13</f>
        <v>0</v>
      </c>
      <c r="F17" s="5">
        <f>'Programska klasifikacija'!H13</f>
        <v>0</v>
      </c>
      <c r="G17" s="69">
        <f t="shared" si="2"/>
        <v>0</v>
      </c>
      <c r="H17" s="69">
        <f t="shared" si="3"/>
        <v>0</v>
      </c>
    </row>
    <row r="18" spans="2:8" x14ac:dyDescent="0.25">
      <c r="B18" s="32"/>
      <c r="C18" s="5"/>
      <c r="D18" s="5"/>
      <c r="E18" s="6"/>
      <c r="F18" s="6"/>
      <c r="G18" s="69">
        <f t="shared" si="2"/>
        <v>0</v>
      </c>
      <c r="H18" s="69">
        <f t="shared" si="3"/>
        <v>0</v>
      </c>
    </row>
    <row r="19" spans="2:8" ht="15.75" customHeight="1" x14ac:dyDescent="0.25">
      <c r="B19" s="100" t="s">
        <v>36</v>
      </c>
      <c r="C19" s="101">
        <f>C20+C24+C28</f>
        <v>30257</v>
      </c>
      <c r="D19" s="101">
        <f t="shared" ref="D19:F19" si="8">D20+D24+D28</f>
        <v>526848.78</v>
      </c>
      <c r="E19" s="101">
        <f t="shared" si="8"/>
        <v>526848.78</v>
      </c>
      <c r="F19" s="101">
        <f t="shared" si="8"/>
        <v>265397.00999999995</v>
      </c>
      <c r="G19" s="102">
        <f t="shared" si="2"/>
        <v>877.14251247645154</v>
      </c>
      <c r="H19" s="102">
        <f t="shared" si="3"/>
        <v>50.374418632989894</v>
      </c>
    </row>
    <row r="20" spans="2:8" s="37" customFormat="1" ht="15.75" customHeight="1" x14ac:dyDescent="0.25">
      <c r="B20" s="126" t="s">
        <v>35</v>
      </c>
      <c r="C20" s="129">
        <f>C21+C23</f>
        <v>12276</v>
      </c>
      <c r="D20" s="129">
        <f>D21+D22</f>
        <v>474423.28</v>
      </c>
      <c r="E20" s="129">
        <f>E21+E22</f>
        <v>474423.28</v>
      </c>
      <c r="F20" s="129">
        <f>F21+F22</f>
        <v>265241.08999999997</v>
      </c>
      <c r="G20" s="130">
        <f t="shared" si="2"/>
        <v>2160.6475236233296</v>
      </c>
      <c r="H20" s="130">
        <f t="shared" si="3"/>
        <v>55.908110158506538</v>
      </c>
    </row>
    <row r="21" spans="2:8" x14ac:dyDescent="0.25">
      <c r="B21" s="34" t="s">
        <v>161</v>
      </c>
      <c r="C21" s="98">
        <v>12276</v>
      </c>
      <c r="D21" s="5">
        <f>'Programska klasifikacija'!F17+'Programska klasifikacija'!F258</f>
        <v>474423.28</v>
      </c>
      <c r="E21" s="5">
        <f>'Programska klasifikacija'!G17+'Programska klasifikacija'!G258</f>
        <v>474423.28</v>
      </c>
      <c r="F21" s="5">
        <f>'Programska klasifikacija'!H17+'Programska klasifikacija'!H258</f>
        <v>265241.08999999997</v>
      </c>
      <c r="G21" s="69">
        <f t="shared" si="2"/>
        <v>2160.6475236233296</v>
      </c>
      <c r="H21" s="69">
        <f t="shared" si="3"/>
        <v>55.908110158506538</v>
      </c>
    </row>
    <row r="22" spans="2:8" x14ac:dyDescent="0.25">
      <c r="B22" s="33" t="s">
        <v>241</v>
      </c>
      <c r="C22" s="98"/>
      <c r="D22" s="5">
        <f>'Programska klasifikacija'!F65+'Programska klasifikacija'!F277</f>
        <v>0</v>
      </c>
      <c r="E22" s="5">
        <f>'Programska klasifikacija'!G65+'Programska klasifikacija'!G277</f>
        <v>0</v>
      </c>
      <c r="F22" s="5">
        <f>'Programska klasifikacija'!H65+'Programska klasifikacija'!H277</f>
        <v>0</v>
      </c>
      <c r="G22" s="69">
        <f t="shared" si="2"/>
        <v>0</v>
      </c>
      <c r="H22" s="69">
        <f t="shared" si="3"/>
        <v>0</v>
      </c>
    </row>
    <row r="23" spans="2:8" x14ac:dyDescent="0.25">
      <c r="B23" s="33"/>
      <c r="C23" s="5"/>
      <c r="D23" s="5"/>
      <c r="E23" s="5"/>
      <c r="F23" s="5"/>
      <c r="G23" s="69">
        <f t="shared" si="2"/>
        <v>0</v>
      </c>
      <c r="H23" s="69">
        <f t="shared" si="3"/>
        <v>0</v>
      </c>
    </row>
    <row r="24" spans="2:8" s="37" customFormat="1" x14ac:dyDescent="0.25">
      <c r="B24" s="126" t="s">
        <v>34</v>
      </c>
      <c r="C24" s="129">
        <f>C25+C26+C27</f>
        <v>3937</v>
      </c>
      <c r="D24" s="129">
        <f t="shared" ref="D24:F24" si="9">D25+D26+D27</f>
        <v>42471.29</v>
      </c>
      <c r="E24" s="129">
        <f t="shared" si="9"/>
        <v>42471.29</v>
      </c>
      <c r="F24" s="131">
        <f t="shared" si="9"/>
        <v>155.91999999999999</v>
      </c>
      <c r="G24" s="130">
        <f t="shared" si="2"/>
        <v>3.9603759207518414</v>
      </c>
      <c r="H24" s="130">
        <f t="shared" si="3"/>
        <v>0.36711858763884964</v>
      </c>
    </row>
    <row r="25" spans="2:8" x14ac:dyDescent="0.25">
      <c r="B25" s="32" t="s">
        <v>162</v>
      </c>
      <c r="C25" s="98">
        <v>3937</v>
      </c>
      <c r="D25" s="5">
        <f>'Programska klasifikacija'!F113+'Programska klasifikacija'!F296</f>
        <v>42471.29</v>
      </c>
      <c r="E25" s="5">
        <f>'Programska klasifikacija'!G113+'Programska klasifikacija'!G296</f>
        <v>42471.29</v>
      </c>
      <c r="F25" s="5">
        <f>'Programska klasifikacija'!H113+'Programska klasifikacija'!H296</f>
        <v>155.91999999999999</v>
      </c>
      <c r="G25" s="69">
        <f t="shared" si="2"/>
        <v>3.9603759207518414</v>
      </c>
      <c r="H25" s="69">
        <f t="shared" si="3"/>
        <v>0.36711858763884964</v>
      </c>
    </row>
    <row r="26" spans="2:8" x14ac:dyDescent="0.25">
      <c r="B26" s="32" t="s">
        <v>164</v>
      </c>
      <c r="C26" s="98"/>
      <c r="D26" s="5"/>
      <c r="E26" s="5"/>
      <c r="F26" s="5"/>
      <c r="G26" s="69">
        <f t="shared" si="2"/>
        <v>0</v>
      </c>
      <c r="H26" s="69">
        <f t="shared" si="3"/>
        <v>0</v>
      </c>
    </row>
    <row r="27" spans="2:8" x14ac:dyDescent="0.25">
      <c r="B27" s="32"/>
      <c r="C27" s="5"/>
      <c r="D27" s="5"/>
      <c r="E27" s="5"/>
      <c r="F27" s="5"/>
      <c r="G27" s="69">
        <f t="shared" si="2"/>
        <v>0</v>
      </c>
      <c r="H27" s="69">
        <f t="shared" si="3"/>
        <v>0</v>
      </c>
    </row>
    <row r="28" spans="2:8" s="37" customFormat="1" x14ac:dyDescent="0.25">
      <c r="B28" s="126" t="s">
        <v>163</v>
      </c>
      <c r="C28" s="129">
        <f>C29+C30+C31</f>
        <v>14044</v>
      </c>
      <c r="D28" s="129">
        <f t="shared" ref="D28:F28" si="10">D29+D30+D31</f>
        <v>9954.2099999999991</v>
      </c>
      <c r="E28" s="129">
        <f t="shared" si="10"/>
        <v>9954.2099999999991</v>
      </c>
      <c r="F28" s="131">
        <f t="shared" si="10"/>
        <v>0</v>
      </c>
      <c r="G28" s="130">
        <f t="shared" si="2"/>
        <v>0</v>
      </c>
      <c r="H28" s="130">
        <f t="shared" si="3"/>
        <v>0</v>
      </c>
    </row>
    <row r="29" spans="2:8" ht="25.5" x14ac:dyDescent="0.25">
      <c r="B29" s="32" t="s">
        <v>230</v>
      </c>
      <c r="C29" s="98">
        <v>5634</v>
      </c>
      <c r="D29" s="5">
        <f>'Programska klasifikacija'!F161+'Programska klasifikacija'!F315</f>
        <v>0</v>
      </c>
      <c r="E29" s="5">
        <f>'Programska klasifikacija'!G161+'Programska klasifikacija'!G315</f>
        <v>9954.2099999999991</v>
      </c>
      <c r="F29" s="5">
        <f>'Programska klasifikacija'!H161+'Programska klasifikacija'!H315</f>
        <v>0</v>
      </c>
      <c r="G29" s="69">
        <f t="shared" si="2"/>
        <v>0</v>
      </c>
      <c r="H29" s="69">
        <f t="shared" si="3"/>
        <v>0</v>
      </c>
    </row>
    <row r="30" spans="2:8" ht="25.5" x14ac:dyDescent="0.25">
      <c r="B30" s="32" t="s">
        <v>232</v>
      </c>
      <c r="C30" s="98">
        <v>8410</v>
      </c>
      <c r="D30" s="5">
        <f>'Programska klasifikacija'!F209+'Programska klasifikacija'!F334</f>
        <v>9954.2099999999991</v>
      </c>
      <c r="E30" s="5">
        <f>'Programska klasifikacija'!G209+'Programska klasifikacija'!G334</f>
        <v>0</v>
      </c>
      <c r="F30" s="5">
        <f>'Programska klasifikacija'!H209+'Programska klasifikacija'!H334</f>
        <v>0</v>
      </c>
      <c r="G30" s="69">
        <f t="shared" si="2"/>
        <v>0</v>
      </c>
      <c r="H30" s="69">
        <f t="shared" si="3"/>
        <v>0</v>
      </c>
    </row>
    <row r="31" spans="2:8" x14ac:dyDescent="0.25">
      <c r="B31" s="32"/>
      <c r="C31" s="5"/>
      <c r="D31" s="5"/>
      <c r="E31" s="6"/>
      <c r="F31" s="6"/>
      <c r="G31" s="69">
        <f t="shared" si="2"/>
        <v>0</v>
      </c>
      <c r="H31" s="30">
        <f t="shared" si="3"/>
        <v>0</v>
      </c>
    </row>
    <row r="32" spans="2:8" x14ac:dyDescent="0.25">
      <c r="B32" s="11" t="s">
        <v>17</v>
      </c>
      <c r="C32" s="5"/>
      <c r="D32" s="5"/>
      <c r="E32" s="6"/>
      <c r="F32" s="30"/>
      <c r="G32" s="69"/>
      <c r="H32" s="30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10"/>
  <sheetViews>
    <sheetView workbookViewId="0">
      <selection activeCell="B16" sqref="B1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48" t="s">
        <v>43</v>
      </c>
      <c r="C2" s="148"/>
      <c r="D2" s="148"/>
      <c r="E2" s="148"/>
      <c r="F2" s="148"/>
      <c r="G2" s="148"/>
      <c r="H2" s="148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2" t="s">
        <v>8</v>
      </c>
      <c r="C4" s="42" t="s">
        <v>67</v>
      </c>
      <c r="D4" s="42" t="s">
        <v>48</v>
      </c>
      <c r="E4" s="42" t="s">
        <v>45</v>
      </c>
      <c r="F4" s="42" t="s">
        <v>68</v>
      </c>
      <c r="G4" s="42" t="s">
        <v>18</v>
      </c>
      <c r="H4" s="42" t="s">
        <v>46</v>
      </c>
    </row>
    <row r="5" spans="2:8" x14ac:dyDescent="0.25"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20</v>
      </c>
      <c r="H5" s="42" t="s">
        <v>21</v>
      </c>
    </row>
    <row r="6" spans="2:8" s="37" customFormat="1" ht="15.75" customHeight="1" x14ac:dyDescent="0.25">
      <c r="B6" s="100" t="s">
        <v>36</v>
      </c>
      <c r="C6" s="101">
        <f>C7</f>
        <v>247365.65</v>
      </c>
      <c r="D6" s="101">
        <f t="shared" ref="D6:F6" si="0">D7</f>
        <v>526848.78</v>
      </c>
      <c r="E6" s="101">
        <f t="shared" si="0"/>
        <v>526848.78</v>
      </c>
      <c r="F6" s="101">
        <f t="shared" si="0"/>
        <v>278978.67</v>
      </c>
      <c r="G6" s="102">
        <f>IFERROR(F6/C6*100,0)</f>
        <v>112.779874651149</v>
      </c>
      <c r="H6" s="102">
        <f>IFERROR(F6/E6*100,0)</f>
        <v>52.952323435198991</v>
      </c>
    </row>
    <row r="7" spans="2:8" x14ac:dyDescent="0.25">
      <c r="B7" s="116" t="s">
        <v>224</v>
      </c>
      <c r="C7" s="117">
        <f>C8</f>
        <v>247365.65</v>
      </c>
      <c r="D7" s="117">
        <f t="shared" ref="D7:F8" si="1">D8</f>
        <v>526848.78</v>
      </c>
      <c r="E7" s="117">
        <f t="shared" si="1"/>
        <v>526848.78</v>
      </c>
      <c r="F7" s="117">
        <f t="shared" si="1"/>
        <v>278978.67</v>
      </c>
      <c r="G7" s="118">
        <f>IFERROR(F7/C7*100,0)</f>
        <v>112.779874651149</v>
      </c>
      <c r="H7" s="118">
        <f>IFERROR(F7/E7*100,0)</f>
        <v>52.952323435198991</v>
      </c>
    </row>
    <row r="8" spans="2:8" x14ac:dyDescent="0.25">
      <c r="B8" s="7" t="s">
        <v>225</v>
      </c>
      <c r="C8" s="5">
        <f>C9</f>
        <v>247365.65</v>
      </c>
      <c r="D8" s="5">
        <f t="shared" si="1"/>
        <v>526848.78</v>
      </c>
      <c r="E8" s="5">
        <f t="shared" si="1"/>
        <v>526848.78</v>
      </c>
      <c r="F8" s="5">
        <f t="shared" si="1"/>
        <v>278978.67</v>
      </c>
      <c r="G8" s="69">
        <f t="shared" ref="G8:G9" si="2">IFERROR(F8/C8*100,0)</f>
        <v>112.779874651149</v>
      </c>
      <c r="H8" s="69">
        <f t="shared" ref="H8:H9" si="3">IFERROR(F8/E8*100,0)</f>
        <v>52.952323435198991</v>
      </c>
    </row>
    <row r="9" spans="2:8" x14ac:dyDescent="0.25">
      <c r="B9" s="13" t="s">
        <v>225</v>
      </c>
      <c r="C9" s="5">
        <f>' Račun prihoda i rashoda'!G63</f>
        <v>247365.65</v>
      </c>
      <c r="D9" s="5">
        <f>'Programska klasifikacija'!F8</f>
        <v>526848.78</v>
      </c>
      <c r="E9" s="5">
        <f>'Programska klasifikacija'!G8</f>
        <v>526848.78</v>
      </c>
      <c r="F9" s="5">
        <f>'Programska klasifikacija'!H8</f>
        <v>278978.67</v>
      </c>
      <c r="G9" s="69">
        <f t="shared" si="2"/>
        <v>112.779874651149</v>
      </c>
      <c r="H9" s="69">
        <f t="shared" si="3"/>
        <v>52.952323435198991</v>
      </c>
    </row>
    <row r="10" spans="2:8" x14ac:dyDescent="0.25">
      <c r="B10" s="11" t="s">
        <v>17</v>
      </c>
      <c r="C10" s="5"/>
      <c r="D10" s="5"/>
      <c r="E10" s="6"/>
      <c r="F10" s="30"/>
      <c r="G10" s="30"/>
      <c r="H10" s="30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12"/>
  <sheetViews>
    <sheetView workbookViewId="0">
      <selection activeCell="H26" sqref="H2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25">
      <c r="B2" s="148" t="s">
        <v>66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ht="15.75" customHeight="1" x14ac:dyDescent="0.25">
      <c r="B3" s="148" t="s">
        <v>39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2" ht="18" x14ac:dyDescent="0.25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25">
      <c r="B5" s="175" t="s">
        <v>8</v>
      </c>
      <c r="C5" s="176"/>
      <c r="D5" s="176"/>
      <c r="E5" s="176"/>
      <c r="F5" s="177"/>
      <c r="G5" s="44" t="s">
        <v>59</v>
      </c>
      <c r="H5" s="42" t="s">
        <v>48</v>
      </c>
      <c r="I5" s="44" t="s">
        <v>47</v>
      </c>
      <c r="J5" s="44" t="s">
        <v>60</v>
      </c>
      <c r="K5" s="44" t="s">
        <v>18</v>
      </c>
      <c r="L5" s="44" t="s">
        <v>46</v>
      </c>
    </row>
    <row r="6" spans="2:12" x14ac:dyDescent="0.25">
      <c r="B6" s="175">
        <v>1</v>
      </c>
      <c r="C6" s="176"/>
      <c r="D6" s="176"/>
      <c r="E6" s="176"/>
      <c r="F6" s="177"/>
      <c r="G6" s="44">
        <v>2</v>
      </c>
      <c r="H6" s="44">
        <v>3</v>
      </c>
      <c r="I6" s="44">
        <v>4</v>
      </c>
      <c r="J6" s="44">
        <v>5</v>
      </c>
      <c r="K6" s="44" t="s">
        <v>20</v>
      </c>
      <c r="L6" s="44" t="s">
        <v>21</v>
      </c>
    </row>
    <row r="7" spans="2:12" s="37" customFormat="1" ht="25.5" x14ac:dyDescent="0.25">
      <c r="B7" s="100">
        <v>8</v>
      </c>
      <c r="C7" s="100"/>
      <c r="D7" s="100"/>
      <c r="E7" s="100"/>
      <c r="F7" s="100" t="s">
        <v>10</v>
      </c>
      <c r="G7" s="101">
        <f>G8</f>
        <v>0</v>
      </c>
      <c r="H7" s="101">
        <f t="shared" ref="H7:J7" si="0">H8</f>
        <v>0</v>
      </c>
      <c r="I7" s="101">
        <f t="shared" si="0"/>
        <v>0</v>
      </c>
      <c r="J7" s="101">
        <f t="shared" si="0"/>
        <v>0</v>
      </c>
      <c r="K7" s="123">
        <f>IFERROR(J7/G7*100,0)</f>
        <v>0</v>
      </c>
      <c r="L7" s="123">
        <f>IFERROR(J7/I7*100,0)</f>
        <v>0</v>
      </c>
    </row>
    <row r="8" spans="2:12" x14ac:dyDescent="0.25">
      <c r="B8" s="7"/>
      <c r="C8" s="11">
        <v>84</v>
      </c>
      <c r="D8" s="11"/>
      <c r="E8" s="11"/>
      <c r="F8" s="11" t="s">
        <v>15</v>
      </c>
      <c r="G8" s="5"/>
      <c r="H8" s="5"/>
      <c r="I8" s="5"/>
      <c r="J8" s="30"/>
      <c r="K8" s="30"/>
      <c r="L8" s="30"/>
    </row>
    <row r="9" spans="2:12" x14ac:dyDescent="0.25">
      <c r="B9" s="8"/>
      <c r="C9" s="8"/>
      <c r="D9" s="8"/>
      <c r="E9" s="9" t="s">
        <v>28</v>
      </c>
      <c r="F9" s="13"/>
      <c r="G9" s="5"/>
      <c r="H9" s="5"/>
      <c r="I9" s="5"/>
      <c r="J9" s="30"/>
      <c r="K9" s="30"/>
      <c r="L9" s="30"/>
    </row>
    <row r="10" spans="2:12" s="37" customFormat="1" ht="25.5" x14ac:dyDescent="0.25">
      <c r="B10" s="124">
        <v>5</v>
      </c>
      <c r="C10" s="124"/>
      <c r="D10" s="124"/>
      <c r="E10" s="124"/>
      <c r="F10" s="125" t="s">
        <v>11</v>
      </c>
      <c r="G10" s="101">
        <f>G11</f>
        <v>0</v>
      </c>
      <c r="H10" s="101">
        <f t="shared" ref="H10:J10" si="1">H11</f>
        <v>0</v>
      </c>
      <c r="I10" s="101">
        <f t="shared" si="1"/>
        <v>0</v>
      </c>
      <c r="J10" s="101">
        <f t="shared" si="1"/>
        <v>0</v>
      </c>
      <c r="K10" s="123">
        <f>IFERROR(J10/G10*100,0)</f>
        <v>0</v>
      </c>
      <c r="L10" s="123">
        <f>IFERROR(J10/I10*100,0)</f>
        <v>0</v>
      </c>
    </row>
    <row r="11" spans="2:12" ht="25.5" x14ac:dyDescent="0.25">
      <c r="B11" s="11"/>
      <c r="C11" s="11">
        <v>54</v>
      </c>
      <c r="D11" s="11"/>
      <c r="E11" s="11"/>
      <c r="F11" s="24" t="s">
        <v>16</v>
      </c>
      <c r="G11" s="5"/>
      <c r="H11" s="5"/>
      <c r="I11" s="6"/>
      <c r="J11" s="30"/>
      <c r="K11" s="30"/>
      <c r="L11" s="30"/>
    </row>
    <row r="12" spans="2:12" x14ac:dyDescent="0.25">
      <c r="B12" s="12" t="s">
        <v>17</v>
      </c>
      <c r="C12" s="10"/>
      <c r="D12" s="10"/>
      <c r="E12" s="10"/>
      <c r="F12" s="23" t="s">
        <v>28</v>
      </c>
      <c r="G12" s="5"/>
      <c r="H12" s="5"/>
      <c r="I12" s="5"/>
      <c r="J12" s="30"/>
      <c r="K12" s="30"/>
      <c r="L12" s="30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31"/>
  <sheetViews>
    <sheetView workbookViewId="0">
      <selection activeCell="C29" sqref="C2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48" t="s">
        <v>40</v>
      </c>
      <c r="C2" s="148"/>
      <c r="D2" s="148"/>
      <c r="E2" s="148"/>
      <c r="F2" s="148"/>
      <c r="G2" s="148"/>
      <c r="H2" s="148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2" t="s">
        <v>8</v>
      </c>
      <c r="C4" s="42" t="s">
        <v>59</v>
      </c>
      <c r="D4" s="42" t="s">
        <v>48</v>
      </c>
      <c r="E4" s="42" t="s">
        <v>45</v>
      </c>
      <c r="F4" s="42" t="s">
        <v>60</v>
      </c>
      <c r="G4" s="42" t="s">
        <v>18</v>
      </c>
      <c r="H4" s="42" t="s">
        <v>46</v>
      </c>
    </row>
    <row r="5" spans="2:8" x14ac:dyDescent="0.25"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20</v>
      </c>
      <c r="H5" s="42" t="s">
        <v>21</v>
      </c>
    </row>
    <row r="6" spans="2:8" s="37" customFormat="1" x14ac:dyDescent="0.25">
      <c r="B6" s="100" t="s">
        <v>41</v>
      </c>
      <c r="C6" s="101">
        <f>C7+C11+C15</f>
        <v>0</v>
      </c>
      <c r="D6" s="101">
        <f t="shared" ref="D6:F6" si="0">D7+D11+D15</f>
        <v>0</v>
      </c>
      <c r="E6" s="101">
        <f t="shared" si="0"/>
        <v>0</v>
      </c>
      <c r="F6" s="101">
        <f t="shared" si="0"/>
        <v>0</v>
      </c>
      <c r="G6" s="123">
        <f>IFERROR(F6/C6*100,0)</f>
        <v>0</v>
      </c>
      <c r="H6" s="123">
        <f>IFERROR(F6/E6*100,0)</f>
        <v>0</v>
      </c>
    </row>
    <row r="7" spans="2:8" x14ac:dyDescent="0.25">
      <c r="B7" s="126" t="s">
        <v>35</v>
      </c>
      <c r="C7" s="127">
        <f>C8+C9</f>
        <v>0</v>
      </c>
      <c r="D7" s="127">
        <f t="shared" ref="D7:F7" si="1">D8+D9</f>
        <v>0</v>
      </c>
      <c r="E7" s="127">
        <f t="shared" si="1"/>
        <v>0</v>
      </c>
      <c r="F7" s="127">
        <f t="shared" si="1"/>
        <v>0</v>
      </c>
      <c r="G7" s="128">
        <f t="shared" ref="G7:G30" si="2">IFERROR(F7/C7*100,0)</f>
        <v>0</v>
      </c>
      <c r="H7" s="128">
        <f t="shared" ref="H7:H30" si="3">IFERROR(F7/E7*100,0)</f>
        <v>0</v>
      </c>
    </row>
    <row r="8" spans="2:8" x14ac:dyDescent="0.25">
      <c r="B8" s="34" t="s">
        <v>161</v>
      </c>
      <c r="C8" s="98"/>
      <c r="D8" s="98"/>
      <c r="E8" s="98"/>
      <c r="F8" s="98"/>
      <c r="G8" s="36">
        <f t="shared" si="2"/>
        <v>0</v>
      </c>
      <c r="H8" s="36">
        <f t="shared" si="3"/>
        <v>0</v>
      </c>
    </row>
    <row r="9" spans="2:8" x14ac:dyDescent="0.25">
      <c r="B9" s="33" t="s">
        <v>241</v>
      </c>
      <c r="C9" s="98"/>
      <c r="D9" s="98"/>
      <c r="E9" s="98"/>
      <c r="F9" s="98"/>
      <c r="G9" s="36">
        <f t="shared" si="2"/>
        <v>0</v>
      </c>
      <c r="H9" s="36">
        <f t="shared" si="3"/>
        <v>0</v>
      </c>
    </row>
    <row r="10" spans="2:8" x14ac:dyDescent="0.25">
      <c r="B10" s="33"/>
      <c r="C10" s="5"/>
      <c r="D10" s="5"/>
      <c r="E10" s="5"/>
      <c r="F10" s="5"/>
      <c r="G10" s="36"/>
      <c r="H10" s="36"/>
    </row>
    <row r="11" spans="2:8" x14ac:dyDescent="0.25">
      <c r="B11" s="126" t="s">
        <v>34</v>
      </c>
      <c r="C11" s="127">
        <f>C12+C13</f>
        <v>0</v>
      </c>
      <c r="D11" s="127">
        <f t="shared" ref="D11:F11" si="4">D12+D13</f>
        <v>0</v>
      </c>
      <c r="E11" s="127">
        <f t="shared" si="4"/>
        <v>0</v>
      </c>
      <c r="F11" s="127">
        <f t="shared" si="4"/>
        <v>0</v>
      </c>
      <c r="G11" s="128">
        <f t="shared" si="2"/>
        <v>0</v>
      </c>
      <c r="H11" s="128">
        <f t="shared" si="3"/>
        <v>0</v>
      </c>
    </row>
    <row r="12" spans="2:8" x14ac:dyDescent="0.25">
      <c r="B12" s="32" t="s">
        <v>162</v>
      </c>
      <c r="C12" s="98"/>
      <c r="D12" s="98"/>
      <c r="E12" s="98"/>
      <c r="F12" s="98"/>
      <c r="G12" s="36">
        <f t="shared" si="2"/>
        <v>0</v>
      </c>
      <c r="H12" s="36">
        <f t="shared" si="3"/>
        <v>0</v>
      </c>
    </row>
    <row r="13" spans="2:8" x14ac:dyDescent="0.25">
      <c r="B13" s="32" t="s">
        <v>164</v>
      </c>
      <c r="C13" s="98"/>
      <c r="D13" s="98"/>
      <c r="E13" s="98"/>
      <c r="F13" s="98"/>
      <c r="G13" s="36">
        <f t="shared" si="2"/>
        <v>0</v>
      </c>
      <c r="H13" s="36">
        <f t="shared" si="3"/>
        <v>0</v>
      </c>
    </row>
    <row r="14" spans="2:8" x14ac:dyDescent="0.25">
      <c r="B14" s="32"/>
      <c r="C14" s="5"/>
      <c r="D14" s="5"/>
      <c r="E14" s="5"/>
      <c r="F14" s="5"/>
      <c r="G14" s="36">
        <f t="shared" si="2"/>
        <v>0</v>
      </c>
      <c r="H14" s="36">
        <f t="shared" si="3"/>
        <v>0</v>
      </c>
    </row>
    <row r="15" spans="2:8" x14ac:dyDescent="0.25">
      <c r="B15" s="126" t="s">
        <v>163</v>
      </c>
      <c r="C15" s="127">
        <f>C16+C17</f>
        <v>0</v>
      </c>
      <c r="D15" s="127">
        <f t="shared" ref="D15:F15" si="5">D16+D17</f>
        <v>0</v>
      </c>
      <c r="E15" s="127">
        <f t="shared" si="5"/>
        <v>0</v>
      </c>
      <c r="F15" s="127">
        <f t="shared" si="5"/>
        <v>0</v>
      </c>
      <c r="G15" s="128">
        <f t="shared" si="2"/>
        <v>0</v>
      </c>
      <c r="H15" s="128">
        <f t="shared" si="3"/>
        <v>0</v>
      </c>
    </row>
    <row r="16" spans="2:8" ht="18" customHeight="1" x14ac:dyDescent="0.25">
      <c r="B16" s="32" t="s">
        <v>230</v>
      </c>
      <c r="C16" s="98"/>
      <c r="D16" s="98"/>
      <c r="E16" s="98"/>
      <c r="F16" s="98"/>
      <c r="G16" s="36">
        <f t="shared" si="2"/>
        <v>0</v>
      </c>
      <c r="H16" s="36">
        <f t="shared" si="3"/>
        <v>0</v>
      </c>
    </row>
    <row r="17" spans="2:8" ht="17.25" customHeight="1" x14ac:dyDescent="0.25">
      <c r="B17" s="32" t="s">
        <v>232</v>
      </c>
      <c r="C17" s="98"/>
      <c r="D17" s="98"/>
      <c r="E17" s="98"/>
      <c r="F17" s="98"/>
      <c r="G17" s="36">
        <f t="shared" si="2"/>
        <v>0</v>
      </c>
      <c r="H17" s="36">
        <f t="shared" si="3"/>
        <v>0</v>
      </c>
    </row>
    <row r="18" spans="2:8" x14ac:dyDescent="0.25">
      <c r="B18" s="32"/>
      <c r="C18" s="5"/>
      <c r="D18" s="5"/>
      <c r="E18" s="5"/>
      <c r="F18" s="5"/>
      <c r="G18" s="36">
        <f t="shared" si="2"/>
        <v>0</v>
      </c>
      <c r="H18" s="36">
        <f t="shared" si="3"/>
        <v>0</v>
      </c>
    </row>
    <row r="19" spans="2:8" s="37" customFormat="1" ht="15.75" customHeight="1" x14ac:dyDescent="0.25">
      <c r="B19" s="100" t="s">
        <v>42</v>
      </c>
      <c r="C19" s="101">
        <f>C20+C24+C28</f>
        <v>0</v>
      </c>
      <c r="D19" s="101">
        <f t="shared" ref="D19:F19" si="6">D20+D24+D28</f>
        <v>0</v>
      </c>
      <c r="E19" s="101">
        <f t="shared" si="6"/>
        <v>0</v>
      </c>
      <c r="F19" s="101">
        <f t="shared" si="6"/>
        <v>0</v>
      </c>
      <c r="G19" s="123">
        <f t="shared" si="2"/>
        <v>0</v>
      </c>
      <c r="H19" s="123">
        <f t="shared" si="3"/>
        <v>0</v>
      </c>
    </row>
    <row r="20" spans="2:8" ht="15.75" customHeight="1" x14ac:dyDescent="0.25">
      <c r="B20" s="126" t="s">
        <v>35</v>
      </c>
      <c r="C20" s="127">
        <f>C21+C22</f>
        <v>0</v>
      </c>
      <c r="D20" s="127">
        <f t="shared" ref="D20:F20" si="7">D21+D22</f>
        <v>0</v>
      </c>
      <c r="E20" s="127">
        <f t="shared" si="7"/>
        <v>0</v>
      </c>
      <c r="F20" s="127">
        <f t="shared" si="7"/>
        <v>0</v>
      </c>
      <c r="G20" s="128">
        <f t="shared" si="2"/>
        <v>0</v>
      </c>
      <c r="H20" s="128">
        <f t="shared" si="3"/>
        <v>0</v>
      </c>
    </row>
    <row r="21" spans="2:8" x14ac:dyDescent="0.25">
      <c r="B21" s="34" t="s">
        <v>161</v>
      </c>
      <c r="C21" s="98"/>
      <c r="D21" s="98"/>
      <c r="E21" s="98"/>
      <c r="F21" s="98"/>
      <c r="G21" s="36">
        <f t="shared" si="2"/>
        <v>0</v>
      </c>
      <c r="H21" s="36">
        <f t="shared" si="3"/>
        <v>0</v>
      </c>
    </row>
    <row r="22" spans="2:8" x14ac:dyDescent="0.25">
      <c r="B22" s="33" t="s">
        <v>241</v>
      </c>
      <c r="C22" s="98"/>
      <c r="D22" s="98"/>
      <c r="E22" s="98"/>
      <c r="F22" s="98"/>
      <c r="G22" s="36"/>
      <c r="H22" s="36"/>
    </row>
    <row r="23" spans="2:8" x14ac:dyDescent="0.25">
      <c r="B23" s="33"/>
      <c r="C23" s="5"/>
      <c r="D23" s="5"/>
      <c r="E23" s="5"/>
      <c r="F23" s="5"/>
      <c r="G23" s="36">
        <f t="shared" si="2"/>
        <v>0</v>
      </c>
      <c r="H23" s="36">
        <f t="shared" si="3"/>
        <v>0</v>
      </c>
    </row>
    <row r="24" spans="2:8" x14ac:dyDescent="0.25">
      <c r="B24" s="126" t="s">
        <v>34</v>
      </c>
      <c r="C24" s="127">
        <f>C25+C26</f>
        <v>0</v>
      </c>
      <c r="D24" s="127">
        <f t="shared" ref="D24:F24" si="8">D25+D26</f>
        <v>0</v>
      </c>
      <c r="E24" s="127">
        <f t="shared" si="8"/>
        <v>0</v>
      </c>
      <c r="F24" s="127">
        <f t="shared" si="8"/>
        <v>0</v>
      </c>
      <c r="G24" s="128">
        <f t="shared" si="2"/>
        <v>0</v>
      </c>
      <c r="H24" s="128">
        <f t="shared" si="3"/>
        <v>0</v>
      </c>
    </row>
    <row r="25" spans="2:8" x14ac:dyDescent="0.25">
      <c r="B25" s="32" t="s">
        <v>162</v>
      </c>
      <c r="C25" s="98"/>
      <c r="D25" s="98"/>
      <c r="E25" s="98"/>
      <c r="F25" s="98"/>
      <c r="G25" s="36">
        <f t="shared" si="2"/>
        <v>0</v>
      </c>
      <c r="H25" s="36">
        <f t="shared" si="3"/>
        <v>0</v>
      </c>
    </row>
    <row r="26" spans="2:8" x14ac:dyDescent="0.25">
      <c r="B26" s="32" t="s">
        <v>164</v>
      </c>
      <c r="C26" s="98"/>
      <c r="D26" s="98"/>
      <c r="E26" s="98"/>
      <c r="F26" s="98"/>
      <c r="G26" s="36">
        <f t="shared" si="2"/>
        <v>0</v>
      </c>
      <c r="H26" s="36">
        <f t="shared" si="3"/>
        <v>0</v>
      </c>
    </row>
    <row r="27" spans="2:8" x14ac:dyDescent="0.25">
      <c r="B27" s="32"/>
      <c r="C27" s="5"/>
      <c r="D27" s="5"/>
      <c r="E27" s="5"/>
      <c r="F27" s="5"/>
      <c r="G27" s="36">
        <f t="shared" si="2"/>
        <v>0</v>
      </c>
      <c r="H27" s="36">
        <f t="shared" si="3"/>
        <v>0</v>
      </c>
    </row>
    <row r="28" spans="2:8" x14ac:dyDescent="0.25">
      <c r="B28" s="126" t="s">
        <v>163</v>
      </c>
      <c r="C28" s="127">
        <f>C29+C30</f>
        <v>0</v>
      </c>
      <c r="D28" s="127">
        <f t="shared" ref="D28:F28" si="9">D29+D30</f>
        <v>0</v>
      </c>
      <c r="E28" s="127">
        <f t="shared" si="9"/>
        <v>0</v>
      </c>
      <c r="F28" s="127">
        <f t="shared" si="9"/>
        <v>0</v>
      </c>
      <c r="G28" s="128">
        <f t="shared" si="2"/>
        <v>0</v>
      </c>
      <c r="H28" s="128">
        <f t="shared" si="3"/>
        <v>0</v>
      </c>
    </row>
    <row r="29" spans="2:8" ht="16.5" customHeight="1" x14ac:dyDescent="0.25">
      <c r="B29" s="32" t="s">
        <v>230</v>
      </c>
      <c r="C29" s="98"/>
      <c r="D29" s="98"/>
      <c r="E29" s="98"/>
      <c r="F29" s="98"/>
      <c r="G29" s="36">
        <f t="shared" si="2"/>
        <v>0</v>
      </c>
      <c r="H29" s="36">
        <f t="shared" si="3"/>
        <v>0</v>
      </c>
    </row>
    <row r="30" spans="2:8" ht="16.5" customHeight="1" x14ac:dyDescent="0.25">
      <c r="B30" s="32" t="s">
        <v>232</v>
      </c>
      <c r="C30" s="98"/>
      <c r="D30" s="98"/>
      <c r="E30" s="98"/>
      <c r="F30" s="98"/>
      <c r="G30" s="36">
        <f t="shared" si="2"/>
        <v>0</v>
      </c>
      <c r="H30" s="36">
        <f t="shared" si="3"/>
        <v>0</v>
      </c>
    </row>
    <row r="31" spans="2:8" x14ac:dyDescent="0.25">
      <c r="B31" s="11" t="s">
        <v>17</v>
      </c>
      <c r="C31" s="5"/>
      <c r="D31" s="5"/>
      <c r="E31" s="6"/>
      <c r="F31" s="30"/>
      <c r="G31" s="30"/>
      <c r="H31" s="30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Posebni izvještaji</vt:lpstr>
      <vt:lpstr>Obrazloženje</vt:lpstr>
      <vt:lpstr>naslovna</vt:lpstr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instrukcije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Javna Postrojba Beli Manastir</cp:lastModifiedBy>
  <cp:lastPrinted>2023-08-28T19:42:57Z</cp:lastPrinted>
  <dcterms:created xsi:type="dcterms:W3CDTF">2022-08-12T12:51:27Z</dcterms:created>
  <dcterms:modified xsi:type="dcterms:W3CDTF">2023-09-14T10:15:31Z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